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rol de cambios" sheetId="1" r:id="rId4"/>
    <sheet state="visible" name="ADMISIBILIDAD" sheetId="2" r:id="rId5"/>
    <sheet state="visible" name="PRESUPUESTO TOTAL ANUAL" sheetId="3" r:id="rId6"/>
    <sheet state="visible" name="Memoría de cálculo RRHH" sheetId="4" r:id="rId7"/>
    <sheet state="visible" name="Memoria Cálculo Provisiones" sheetId="5" r:id="rId8"/>
    <sheet state="visible" name="Memoría de calculo Operación " sheetId="6" r:id="rId9"/>
    <sheet state="visible" name="Memoria de cálculo Administraci" sheetId="7" r:id="rId10"/>
    <sheet state="visible" name="Cartas de Aportes" sheetId="8" r:id="rId11"/>
    <sheet state="visible" name="Memoría de calculo habilitación" sheetId="9" r:id="rId12"/>
    <sheet state="visible" name="Montos referenciales " sheetId="10" r:id="rId13"/>
  </sheets>
  <definedNames>
    <definedName name="Aportes">#REF!</definedName>
  </definedNames>
  <calcPr/>
  <extLst>
    <ext uri="GoogleSheetsCustomDataVersion2">
      <go:sheetsCustomData xmlns:go="http://customooxmlschemas.google.com/" r:id="rId14" roundtripDataChecksum="iTTdJ8o99jxVhftttRJTUzZ6KjBcoDjvrHgQFgXzWMg="/>
    </ext>
  </extLst>
</workbook>
</file>

<file path=xl/sharedStrings.xml><?xml version="1.0" encoding="utf-8"?>
<sst xmlns="http://schemas.openxmlformats.org/spreadsheetml/2006/main" count="726" uniqueCount="335">
  <si>
    <t>Fecha</t>
  </si>
  <si>
    <t>Modificación</t>
  </si>
  <si>
    <t xml:space="preserve">En la hoja "Memoría de cálculo RRHH", se corrige la remuneración de los siguientes cargos: Asistente Ejecutivo y Asistente Contable. Donde, la REMUNERACION BRUTA MENSUAL MINIMO 2025 paso de $1.048.752 a $1.144.095, y la REMUNERACION BRUTA MENSUAL MAXIMO 2025 paso de $1.548.752 a $1.644.095. </t>
  </si>
  <si>
    <t xml:space="preserve">En la hoja "Memoría de cálculo Operación", se elimina el ennegrecido de las celdas de los ítems asociados a Capacitación (para clientes y Recurso Humano del CDN) de la columna Valor mensual SERCOTEC. </t>
  </si>
  <si>
    <t>RESUMEN</t>
  </si>
  <si>
    <t xml:space="preserve">VALOR ANUAL </t>
  </si>
  <si>
    <t>SERCOTEC</t>
  </si>
  <si>
    <t>OPERADOR Y TERCEROS</t>
  </si>
  <si>
    <t>PRESUPUESTO RECURSOS HUMANO</t>
  </si>
  <si>
    <t xml:space="preserve">PRESUPUESTO OPERACIÓN </t>
  </si>
  <si>
    <t>PRESUPUESTO HABILITACÓN</t>
  </si>
  <si>
    <t>TOTAL PRESUPUESTO EJECUCIÓN</t>
  </si>
  <si>
    <t xml:space="preserve">Porcentaje de aporte operador </t>
  </si>
  <si>
    <t>(Aporte Operador y Terceros) / Presupuesto Total Ejecución)</t>
  </si>
  <si>
    <t xml:space="preserve">Nombre del Operador </t>
  </si>
  <si>
    <t>Nombre del Centro de negocio</t>
  </si>
  <si>
    <t>Rut del Operador</t>
  </si>
  <si>
    <t>Codigo SAP (Uso de Sercotec)</t>
  </si>
  <si>
    <r>
      <rPr>
        <rFont val="Calibri"/>
        <b/>
        <color rgb="FF000000"/>
        <sz val="11.0"/>
      </rPr>
      <t xml:space="preserve">Instrucción: </t>
    </r>
    <r>
      <rPr>
        <rFont val="Calibri"/>
        <color rgb="FF000000"/>
        <sz val="11.0"/>
      </rPr>
      <t xml:space="preserve">
- Esta pestaña no se debe actualizar, sí revisar.
- Modificar sólo las tablas grises de las memorias de cálculo
- Los montos máximos permitidos de aporte Sercotec se indican en Anexo 2 y corresponde al total incluyendo Recursos Humanos, Operación y Administración.</t>
    </r>
  </si>
  <si>
    <t>PRESUPUESTO TOTAL ANUAL DEL CENTRO  DE NEGOCIOS
(Montos en pesos chilenos. Recuerde considerar el tamaño del centro al que postula)</t>
  </si>
  <si>
    <r>
      <rPr>
        <rFont val="Calibri"/>
        <b/>
        <color theme="1"/>
        <sz val="11.0"/>
      </rPr>
      <t>PARTIDAS PRESUPUESTARIAS</t>
    </r>
    <r>
      <rPr>
        <rFont val="Calibri"/>
        <b val="0"/>
        <color theme="1"/>
        <sz val="11.0"/>
      </rPr>
      <t xml:space="preserve"> 
(Todos los valores deben leerse directamente desde la memoria de calculo respectiva. Esta hoja no se debe manipular)</t>
    </r>
  </si>
  <si>
    <t>VALOR ANUAL SERCOTEC</t>
  </si>
  <si>
    <t>VALOR ANUAL APORTE</t>
  </si>
  <si>
    <t>TOTAL ANUAL POR CENTRO</t>
  </si>
  <si>
    <r>
      <rPr>
        <rFont val="Calibri"/>
        <b/>
        <color theme="1"/>
        <sz val="11.0"/>
      </rPr>
      <t xml:space="preserve">Aporte Anual
</t>
    </r>
    <r>
      <rPr>
        <rFont val="Calibri"/>
        <b val="0"/>
        <i/>
        <color theme="1"/>
        <sz val="11.0"/>
      </rPr>
      <t>(Todo gasto aporte operador debe especificar si es pecuniario o no pecuniario y debe tener el respectivo respaldo y compromiso del aportante)</t>
    </r>
  </si>
  <si>
    <t>Revisión</t>
  </si>
  <si>
    <t>Pesos Chilenos ($)</t>
  </si>
  <si>
    <t>Pecuniario</t>
  </si>
  <si>
    <t>No pecuniario</t>
  </si>
  <si>
    <t>TOTAL ANUAL</t>
  </si>
  <si>
    <t>APORTE</t>
  </si>
  <si>
    <t>A.  RECURSOS HUMANOS</t>
  </si>
  <si>
    <t>REMUNERACIONES EQUIPO CENTRO</t>
  </si>
  <si>
    <t xml:space="preserve">Jefe de Centros </t>
  </si>
  <si>
    <t>Asesor/a Generalista</t>
  </si>
  <si>
    <t>Asesor/a Senior</t>
  </si>
  <si>
    <t>Asistente Ejecutivo</t>
  </si>
  <si>
    <t>Asistente Contable</t>
  </si>
  <si>
    <t>INDEMNIZACION POR AÑOS DE SERVICIO (IAS)</t>
  </si>
  <si>
    <t>Indemnización por años de Servicio (Considerar la provisión de estos gastos)</t>
  </si>
  <si>
    <t>VACACIONES</t>
  </si>
  <si>
    <t>Vacaciones (Considerar la provisión de estos gastos)</t>
  </si>
  <si>
    <t>B.  OPERACIÓN</t>
  </si>
  <si>
    <t xml:space="preserve">Honorarios y servicios profesionales </t>
  </si>
  <si>
    <t xml:space="preserve">Materiales de Oficina </t>
  </si>
  <si>
    <t>Servicios Básicos Generales</t>
  </si>
  <si>
    <t xml:space="preserve">Publicidad </t>
  </si>
  <si>
    <t>Traslados y viáticos</t>
  </si>
  <si>
    <t xml:space="preserve">Arriendos </t>
  </si>
  <si>
    <t xml:space="preserve">Licencias </t>
  </si>
  <si>
    <t>Reparaciones Mantención</t>
  </si>
  <si>
    <t xml:space="preserve">Capacitación (Clientes+RRHH) </t>
  </si>
  <si>
    <t>Garantías-Comisiones-Impuestos</t>
  </si>
  <si>
    <t>Bienes por renovación</t>
  </si>
  <si>
    <t>Habilitación espacios de comercialización</t>
  </si>
  <si>
    <t>Presupuesto ejecución (RRHH y Operación del Proyecto)</t>
  </si>
  <si>
    <t>C.  ADMINISTRACIÓN</t>
  </si>
  <si>
    <t>Garantías (Prima, comisiones e impuestos de garantias vinculadas a la formalización con Sercotec)2%</t>
  </si>
  <si>
    <t>Comisión de administración (A+B)*10% (solo de Sercotec)</t>
  </si>
  <si>
    <t>D.  PRESUPUESTO TOTAL ANUAL (RRHH + OPERACIÓN + ADMINISTRACIÓN)</t>
  </si>
  <si>
    <t>Indemnizacion por años de servicio Acumulado (Monto provisionado acumulado que debe estar en cuenta corriente operador)</t>
  </si>
  <si>
    <t xml:space="preserve"> PRESUPUESTO TOTAL ANUAL + IAS Acumuladas</t>
  </si>
  <si>
    <t xml:space="preserve"> TOTAL ANUAL POR CENTRO</t>
  </si>
  <si>
    <t>APORTES PROPIOS ANUAL</t>
  </si>
  <si>
    <t>Garantías (Prima, comisiones e impuestos de garantias vinculadas a la formalización con Sercotec)</t>
  </si>
  <si>
    <t>Notas:</t>
  </si>
  <si>
    <t>El presupuesto de ejecución debe ser inferior o igual a lo informado en carta de notificación de inicio de proceso de renovación.</t>
  </si>
  <si>
    <t>El valor de la garantía no puede superar el 2% del total presupuesto ejecución sercotec</t>
  </si>
  <si>
    <r>
      <rPr>
        <rFont val="Arial"/>
        <b/>
        <color rgb="FF000000"/>
        <sz val="10.0"/>
      </rPr>
      <t xml:space="preserve">Instrucción: </t>
    </r>
    <r>
      <rPr>
        <rFont val="Arial"/>
        <color rgb="FF000000"/>
        <sz val="10.0"/>
      </rPr>
      <t xml:space="preserve">
- Con aporte SCT Se debe respetar los valores referenciales
- Todo beneficio adicional a lo establecido, podra cargarse al aporte del operador
- Se debe ajustar el número de meses según cada caso. En la Celda J22
</t>
    </r>
  </si>
  <si>
    <t>Remuneración equipo permamante del centro</t>
  </si>
  <si>
    <r>
      <rPr>
        <rFont val="Arial"/>
        <b/>
        <color theme="1"/>
        <sz val="10.0"/>
      </rPr>
      <t xml:space="preserve">Cargo 
</t>
    </r>
    <r>
      <rPr>
        <rFont val="Arial"/>
        <b val="0"/>
        <i/>
        <color theme="1"/>
        <sz val="10.0"/>
      </rPr>
      <t>(Eliminar fila si la propuesta considera menos RRHH)</t>
    </r>
  </si>
  <si>
    <t>Nombre trabajador</t>
  </si>
  <si>
    <r>
      <rPr>
        <rFont val="Arial"/>
        <b/>
        <color theme="1"/>
        <sz val="9.0"/>
      </rPr>
      <t xml:space="preserve">Tipo de contrato 
</t>
    </r>
    <r>
      <rPr>
        <rFont val="Arial"/>
        <b val="0"/>
        <i/>
        <color theme="1"/>
        <sz val="9.0"/>
      </rPr>
      <t>(Honorarios; Plazo Fijo; Indefinido; de Planta; Contrata; otro)</t>
    </r>
  </si>
  <si>
    <t>Remuneración Mensual</t>
  </si>
  <si>
    <t>Renta Bruta Mensual
(segun valores referenciales)
Costo Mensual SERCOTEC</t>
  </si>
  <si>
    <t>Costo Mensual OPERADOR</t>
  </si>
  <si>
    <t>Aporte Operador</t>
  </si>
  <si>
    <t>Comentario</t>
  </si>
  <si>
    <t>Revisión sercotec</t>
  </si>
  <si>
    <t>Revisión Operador</t>
  </si>
  <si>
    <r>
      <rPr>
        <rFont val="Arial"/>
        <b/>
        <color theme="1"/>
        <sz val="10.0"/>
      </rPr>
      <t>Remuneración Imponible</t>
    </r>
    <r>
      <rPr>
        <rFont val="Arial"/>
        <b val="0"/>
        <color theme="1"/>
        <sz val="10.0"/>
      </rPr>
      <t xml:space="preserve">
</t>
    </r>
  </si>
  <si>
    <r>
      <rPr>
        <rFont val="Arial"/>
        <b/>
        <color theme="1"/>
        <sz val="10.0"/>
      </rPr>
      <t>Asignaciones</t>
    </r>
    <r>
      <rPr>
        <rFont val="Arial"/>
        <b val="0"/>
        <i/>
        <color theme="1"/>
        <sz val="10.0"/>
      </rPr>
      <t xml:space="preserve"> 
(A definir por el operador, los que podran ser ajustados en la etapa de ajuste. Ref. Locomoción $15.000; Alimentación $70.000)</t>
    </r>
  </si>
  <si>
    <r>
      <rPr>
        <rFont val="Arial"/>
        <b/>
        <color theme="1"/>
        <sz val="10.0"/>
      </rPr>
      <t xml:space="preserve">Costo Empresa 
</t>
    </r>
    <r>
      <rPr>
        <rFont val="Arial"/>
        <b val="0"/>
        <i/>
        <color theme="1"/>
        <sz val="10.0"/>
      </rPr>
      <t>(Seguro cesantia, Mutual, SIS, otro)</t>
    </r>
  </si>
  <si>
    <r>
      <rPr>
        <rFont val="Arial"/>
        <b/>
        <color theme="1"/>
        <sz val="10.0"/>
      </rPr>
      <t>Beneficio adicional</t>
    </r>
    <r>
      <rPr>
        <rFont val="Arial"/>
        <b/>
        <color rgb="FFFF0000"/>
        <sz val="10.0"/>
      </rPr>
      <t xml:space="preserve"> 
</t>
    </r>
    <r>
      <rPr>
        <rFont val="Arial"/>
        <b val="0"/>
        <i/>
        <color rgb="FFFF0000"/>
        <sz val="10.0"/>
      </rPr>
      <t>(solo con cargo del operador)</t>
    </r>
  </si>
  <si>
    <t>La Renta Bruta Mensual no puede superar la Remuneración 2025.</t>
  </si>
  <si>
    <t>Asesor/a Mentor Generalista</t>
  </si>
  <si>
    <t>Totales</t>
  </si>
  <si>
    <t xml:space="preserve">   </t>
  </si>
  <si>
    <t>Detalle consolidado por cargo</t>
  </si>
  <si>
    <t>TOTAL ANUAL SERCOTEC</t>
  </si>
  <si>
    <t>TOTAL ANUAL OPERADOR</t>
  </si>
  <si>
    <t>TOTAL RRHH POR CENTRO</t>
  </si>
  <si>
    <r>
      <rPr>
        <rFont val="Arial"/>
        <b/>
        <color theme="1"/>
        <sz val="10.0"/>
      </rPr>
      <t xml:space="preserve">Aporte Operador Anual
</t>
    </r>
    <r>
      <rPr>
        <rFont val="Arial"/>
        <b val="0"/>
        <i/>
        <color theme="1"/>
        <sz val="10.0"/>
      </rPr>
      <t>(Todo gasto aporte operador debe especificar si es pecuniario o no pecuniario y debe tener el respectivo respaldo y compromiso del aportante)</t>
    </r>
  </si>
  <si>
    <t>Cantidad de Equipo</t>
  </si>
  <si>
    <t>Meses de  operación</t>
  </si>
  <si>
    <r>
      <rPr>
        <rFont val="Arial"/>
        <b/>
        <color theme="1"/>
        <sz val="10.0"/>
      </rPr>
      <t xml:space="preserve">Cargo 
</t>
    </r>
    <r>
      <rPr>
        <rFont val="Arial"/>
        <b val="0"/>
        <i/>
        <color theme="1"/>
        <sz val="10.0"/>
      </rPr>
      <t>(Eliminar fila si la propuesta considera menos RRHH)</t>
    </r>
  </si>
  <si>
    <t>CARGO CDN</t>
  </si>
  <si>
    <t>REMUNERACION BRUTA MENSUAL MINIMO 2025</t>
  </si>
  <si>
    <t>REMUNERACION BRUTA MENSUAL MAXIMO 2025</t>
  </si>
  <si>
    <t>*Los montos máximos indicados en la tabla son de referencia tope para que una vez aplicada la variación del IPC anual (enero 2025), no se supere el monto tope.</t>
  </si>
  <si>
    <t>Siempre debe ser Cero</t>
  </si>
  <si>
    <r>
      <rPr>
        <rFont val="Arial"/>
        <b/>
        <color rgb="FF000000"/>
        <sz val="10.0"/>
      </rPr>
      <t xml:space="preserve">Instrucción: </t>
    </r>
    <r>
      <rPr>
        <rFont val="Arial"/>
        <color rgb="FF000000"/>
        <sz val="10.0"/>
      </rPr>
      <t xml:space="preserve">
- Celdas en amarillo de uso de Sercotec
- Si van incorporar cargos adicionales, preocuparse de que el nombre del cargo esté en coherencia con la memoria de cálculo RRHH
- Las vacaciones pueden ser cargadas en el presupuesto al Item de Provisiones o directamente al gasto en remuneraciones
- Las vacaciones pueden ser contabilizadas como una Provision, como Vacaciones o como Remuneraciones
- Al cierre del periodo se debe hacer el ajuste presupuestario. Para ver reflejado efectivamente de que Item se cargo el gasto.
- Se debe incorporar todos los profesionales que han pasado por el centro
- Las vacaciones se devengan 1,25 dias hábiles por mes trabajado y se pagan dia corrido
- Tener de referencia la ultima rendicion aprobada y contabilizada
- Considerar valores del auxiliar de IAS y Vacaciones del periodo
- Solo se acumulara con cargo a presupuesto secotec dos peridos de vacaciones</t>
    </r>
  </si>
  <si>
    <t>PROVISIONES INDEMNIZACIÓN AÑOS DE SERVICIO</t>
  </si>
  <si>
    <t>AJUSTES (solo Uso Sercotec)</t>
  </si>
  <si>
    <r>
      <rPr>
        <rFont val="Arial"/>
        <b/>
        <color theme="1"/>
        <sz val="10.0"/>
      </rPr>
      <t xml:space="preserve">Cargo 
</t>
    </r>
    <r>
      <rPr>
        <rFont val="Arial"/>
        <b val="0"/>
        <i/>
        <color theme="1"/>
        <sz val="10.0"/>
      </rPr>
      <t>(Agregar fila de ser necesario incoporar RRHH)</t>
    </r>
  </si>
  <si>
    <t xml:space="preserve">Tipo de contrato </t>
  </si>
  <si>
    <t>Fecha inicio contrato</t>
  </si>
  <si>
    <t>Fecha término contrato 
Para proyectar ingresa la fecha de termino del acuerdo</t>
  </si>
  <si>
    <r>
      <rPr>
        <rFont val="Arial"/>
        <b/>
        <color theme="1"/>
        <sz val="10.0"/>
      </rPr>
      <t>Estado actual contrato</t>
    </r>
    <r>
      <rPr>
        <rFont val="Arial"/>
        <b val="0"/>
        <i/>
        <color theme="1"/>
        <sz val="10.0"/>
      </rPr>
      <t xml:space="preserve"> 
(indefinido;A plazo; renuncia; despido)</t>
    </r>
  </si>
  <si>
    <t>Antigüedad</t>
  </si>
  <si>
    <r>
      <rPr>
        <rFont val="Arial"/>
        <b/>
        <color theme="1"/>
        <sz val="10.0"/>
      </rPr>
      <t xml:space="preserve">Remuneración Base mensual calculo provisión IAS 
</t>
    </r>
    <r>
      <rPr>
        <rFont val="Arial"/>
        <b val="0"/>
        <i/>
        <color theme="1"/>
        <sz val="10.0"/>
      </rPr>
      <t>(Indicar remuneraciones periodo renovación, con tope 90UF cargo SCT)</t>
    </r>
  </si>
  <si>
    <r>
      <rPr>
        <rFont val="Arial"/>
        <b/>
        <color theme="1"/>
        <sz val="10.0"/>
      </rPr>
      <t xml:space="preserve">VALORES REALES </t>
    </r>
    <r>
      <rPr>
        <rFont val="Arial"/>
        <b/>
        <i/>
        <color theme="1"/>
        <sz val="10.0"/>
      </rPr>
      <t>(ref. ultima rendición de cierre contabilizada)</t>
    </r>
  </si>
  <si>
    <r>
      <rPr>
        <rFont val="Arial"/>
        <b/>
        <color theme="1"/>
        <sz val="10.0"/>
      </rPr>
      <t xml:space="preserve">VALORES PROYECTADOS 
</t>
    </r>
    <r>
      <rPr>
        <rFont val="Arial"/>
        <b/>
        <i/>
        <color theme="1"/>
        <sz val="10.0"/>
      </rPr>
      <t>(proceso de renovación)</t>
    </r>
  </si>
  <si>
    <r>
      <rPr>
        <rFont val="Arial, sans-serif"/>
        <b/>
        <color rgb="FF000000"/>
        <sz val="10.0"/>
      </rPr>
      <t xml:space="preserve">Saldo acumulado </t>
    </r>
    <r>
      <rPr>
        <rFont val="Arial, sans-serif"/>
        <b val="0"/>
        <i/>
        <color rgb="FF000000"/>
        <sz val="10.0"/>
      </rPr>
      <t>(valores acumulados años ya rendidios y contabilizados)</t>
    </r>
  </si>
  <si>
    <r>
      <rPr>
        <rFont val="Arial, sans-serif"/>
        <b/>
        <color rgb="FF000000"/>
        <sz val="10.0"/>
      </rPr>
      <t xml:space="preserve">Costo aporte AFC acumulado </t>
    </r>
    <r>
      <rPr>
        <rFont val="Arial, sans-serif"/>
        <b val="0"/>
        <i/>
        <color rgb="FF000000"/>
        <sz val="10.0"/>
      </rPr>
      <t>(considera las AFC de todos lso acuerdos incluyendo el de renovación)</t>
    </r>
  </si>
  <si>
    <r>
      <rPr>
        <rFont val="Arial, sans-serif"/>
        <b/>
        <color rgb="FF000000"/>
        <sz val="10.0"/>
      </rPr>
      <t xml:space="preserve">Provisión real </t>
    </r>
    <r>
      <rPr>
        <rFont val="Arial, sans-serif"/>
        <b val="0"/>
        <i/>
        <color rgb="FF000000"/>
        <sz val="10.0"/>
      </rPr>
      <t>(considera años de servicio, remuneración base periodo renovación y descuento AFC acumuladas)</t>
    </r>
  </si>
  <si>
    <r>
      <rPr>
        <rFont val="Arial, sans-serif"/>
        <b/>
        <color rgb="FF000000"/>
        <sz val="10.0"/>
      </rPr>
      <t>Total Provisión a solicitar año renovación</t>
    </r>
    <r>
      <rPr>
        <rFont val="Arial, sans-serif"/>
        <b val="0"/>
        <i/>
        <color rgb="FF000000"/>
        <sz val="10.0"/>
      </rPr>
      <t xml:space="preserve"> (provisión real menos el saldo acumulado)</t>
    </r>
  </si>
  <si>
    <t xml:space="preserve">Año 1 </t>
  </si>
  <si>
    <t>Año 2</t>
  </si>
  <si>
    <t>Año 3</t>
  </si>
  <si>
    <r>
      <rPr>
        <rFont val="Arial"/>
        <b/>
        <color theme="1"/>
        <sz val="10.0"/>
      </rPr>
      <t xml:space="preserve">Costo aporte AFC Acuerdo 1 empleador
</t>
    </r>
    <r>
      <rPr>
        <rFont val="Arial"/>
        <b val="0"/>
        <i/>
        <color theme="1"/>
        <sz val="10.0"/>
      </rPr>
      <t>(Este aporte debera descontarse del calculo de IAS)</t>
    </r>
  </si>
  <si>
    <r>
      <rPr>
        <rFont val="Arial"/>
        <b/>
        <color theme="1"/>
        <sz val="10.0"/>
      </rPr>
      <t xml:space="preserve">Provisión
 </t>
    </r>
    <r>
      <rPr>
        <rFont val="Arial"/>
        <b val="0"/>
        <i/>
        <color theme="1"/>
        <sz val="10.0"/>
      </rPr>
      <t>(valor que se renidio, aprobo y contabilizo, Ref. Ultima rendición contabilizada)</t>
    </r>
  </si>
  <si>
    <r>
      <rPr>
        <rFont val="Arial"/>
        <b/>
        <color theme="1"/>
        <sz val="10.0"/>
      </rPr>
      <t xml:space="preserve">Gasto 
</t>
    </r>
    <r>
      <rPr>
        <rFont val="Arial"/>
        <b val="0"/>
        <i/>
        <color theme="1"/>
        <sz val="10.0"/>
      </rPr>
      <t>(valor correspondiente en caso de desvinculación. Ref Finiquito)</t>
    </r>
  </si>
  <si>
    <t>Saldo</t>
  </si>
  <si>
    <r>
      <rPr>
        <rFont val="Arial"/>
        <b/>
        <color theme="1"/>
        <sz val="10.0"/>
      </rPr>
      <t xml:space="preserve">Costo aporte AFC Acuerdo 2 empleador
</t>
    </r>
    <r>
      <rPr>
        <rFont val="Arial"/>
        <b val="0"/>
        <i/>
        <color theme="1"/>
        <sz val="10.0"/>
      </rPr>
      <t>(Este aporte debera descontarse del calculo de IAS)</t>
    </r>
  </si>
  <si>
    <r>
      <rPr>
        <rFont val="Arial"/>
        <b/>
        <color theme="1"/>
        <sz val="10.0"/>
      </rPr>
      <t xml:space="preserve">Provisión
 </t>
    </r>
    <r>
      <rPr>
        <rFont val="Arial"/>
        <b val="0"/>
        <i/>
        <color theme="1"/>
        <sz val="10.0"/>
      </rPr>
      <t>(valor que se renidio, aprobo y contabilizo, Ref. Ultima rendición contabilizada)</t>
    </r>
  </si>
  <si>
    <r>
      <rPr>
        <rFont val="Arial"/>
        <b/>
        <color theme="1"/>
        <sz val="10.0"/>
      </rPr>
      <t xml:space="preserve">Gasto 
</t>
    </r>
    <r>
      <rPr>
        <rFont val="Arial"/>
        <b val="0"/>
        <i/>
        <color theme="1"/>
        <sz val="10.0"/>
      </rPr>
      <t>(valor correspondiente en caso de desvinculación. Ref Finiquito)</t>
    </r>
  </si>
  <si>
    <r>
      <rPr>
        <rFont val="Arial"/>
        <b/>
        <color theme="1"/>
        <sz val="10.0"/>
      </rPr>
      <t xml:space="preserve">Costo aporte AFC Acuerdo 3 empleador
</t>
    </r>
    <r>
      <rPr>
        <rFont val="Arial"/>
        <b val="0"/>
        <i/>
        <color theme="1"/>
        <sz val="10.0"/>
      </rPr>
      <t>(Este aporte debera descontarse del calculo de IAS)</t>
    </r>
  </si>
  <si>
    <r>
      <rPr>
        <rFont val="Arial"/>
        <b/>
        <color theme="1"/>
        <sz val="10.0"/>
      </rPr>
      <t xml:space="preserve">Provisión
 </t>
    </r>
    <r>
      <rPr>
        <rFont val="Arial"/>
        <b val="0"/>
        <i/>
        <color theme="1"/>
        <sz val="10.0"/>
      </rPr>
      <t>(considerar un sueldo base - aporte AFC)</t>
    </r>
  </si>
  <si>
    <t>Total</t>
  </si>
  <si>
    <t>El valor debe ser positivo</t>
  </si>
  <si>
    <r>
      <rPr>
        <rFont val="Arial"/>
        <b/>
        <color theme="1"/>
        <sz val="10.0"/>
      </rPr>
      <t xml:space="preserve">Cargo 
</t>
    </r>
    <r>
      <rPr>
        <rFont val="Arial"/>
        <b val="0"/>
        <i/>
        <color theme="1"/>
        <sz val="10.0"/>
      </rPr>
      <t>(Agregar fila de ser necesario incoporar RRHH)</t>
    </r>
  </si>
  <si>
    <t>Fecha término contrato</t>
  </si>
  <si>
    <r>
      <rPr>
        <rFont val="Arial"/>
        <b/>
        <color theme="1"/>
        <sz val="10.0"/>
      </rPr>
      <t>Estado actual contrato</t>
    </r>
    <r>
      <rPr>
        <rFont val="Arial"/>
        <b val="0"/>
        <i/>
        <color theme="1"/>
        <sz val="10.0"/>
      </rPr>
      <t xml:space="preserve"> 
(indefinido; renuncia; despido)</t>
    </r>
  </si>
  <si>
    <r>
      <rPr>
        <rFont val="Arial"/>
        <b/>
        <color theme="1"/>
        <sz val="10.0"/>
      </rPr>
      <t xml:space="preserve">Antigüedad
</t>
    </r>
    <r>
      <rPr>
        <rFont val="Arial"/>
        <b val="0"/>
        <i/>
        <color theme="1"/>
        <sz val="10.0"/>
      </rPr>
      <t>(Se debe indicar años de antigüedad en el cargo considerando periodo proyectado por cada 6 meses un año)</t>
    </r>
  </si>
  <si>
    <r>
      <rPr>
        <rFont val="Arial"/>
        <b/>
        <color theme="1"/>
        <sz val="10.0"/>
      </rPr>
      <t xml:space="preserve">Remuneración Base Costo día 
</t>
    </r>
    <r>
      <rPr>
        <rFont val="Arial"/>
        <b val="0"/>
        <i/>
        <color theme="1"/>
        <sz val="10.0"/>
      </rPr>
      <t>(remuneración base mensual dividido por 30)</t>
    </r>
  </si>
  <si>
    <t>Registro de Numero de dias de vacaciones</t>
  </si>
  <si>
    <t>Rendido en Item Provisión vacaciones (dias devengados y monto)</t>
  </si>
  <si>
    <t>Utilizado con cargo itém provisión (dias devengados y Monto)</t>
  </si>
  <si>
    <t>Saldo Provisión No Utilizados (dias devengados y Monto)</t>
  </si>
  <si>
    <t>Renovación Año 3</t>
  </si>
  <si>
    <t>Año 1</t>
  </si>
  <si>
    <t xml:space="preserve"> Año 2</t>
  </si>
  <si>
    <r>
      <rPr>
        <rFont val="Calibri, sans-serif"/>
        <b/>
        <color rgb="FF000000"/>
        <sz val="11.0"/>
      </rPr>
      <t xml:space="preserve">Dias de vacaciones del periodo de renovación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</si>
  <si>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i/>
        <color rgb="FF000000"/>
        <sz val="11.0"/>
      </rPr>
      <t>(Valor proyectado a provisionar ref. sueldo bruto diario por los dias de vacaciones del periodo a renovar)</t>
    </r>
  </si>
  <si>
    <r>
      <rPr>
        <rFont val="Arial, sans-serif"/>
        <b/>
        <color rgb="FF000000"/>
        <sz val="11.0"/>
      </rPr>
      <t xml:space="preserve">Saldo acumulado </t>
    </r>
    <r>
      <rPr>
        <rFont val="Arial, sans-serif"/>
        <b val="0"/>
        <i/>
        <color rgb="FF000000"/>
        <sz val="11.0"/>
      </rPr>
      <t>(Total de saldo acumulado y no utilizado de provisiones)</t>
    </r>
  </si>
  <si>
    <r>
      <rPr>
        <rFont val="Arial, sans-serif"/>
        <b/>
        <color rgb="FF000000"/>
        <sz val="11.0"/>
      </rPr>
      <t xml:space="preserve">Provisión real </t>
    </r>
    <r>
      <rPr>
        <rFont val="Arial, sans-serif"/>
        <b val="0"/>
        <i/>
        <color rgb="FF000000"/>
        <sz val="11.0"/>
      </rPr>
      <t>(solo se considerará la provisión de dos periodos acumulados ref. año de renovación y dos periodos acumulados)</t>
    </r>
  </si>
  <si>
    <r>
      <rPr>
        <rFont val="Arial, sans-serif"/>
        <b/>
        <color rgb="FF000000"/>
        <sz val="11.0"/>
      </rPr>
      <t xml:space="preserve">Total Provisión a solicitar año renovación </t>
    </r>
    <r>
      <rPr>
        <rFont val="Arial, sans-serif"/>
        <b val="0"/>
        <i/>
        <color rgb="FF000000"/>
        <sz val="11.0"/>
      </rPr>
      <t>(provisión real menos el saldo acumulado)</t>
    </r>
  </si>
  <si>
    <r>
      <rPr>
        <rFont val="Arial"/>
        <b/>
        <color rgb="FF000000"/>
        <sz val="11.0"/>
      </rPr>
      <t>Dias de vacaciones corridas legales a la fecha</t>
    </r>
    <r>
      <rPr>
        <rFont val="Arial"/>
        <b val="0"/>
        <i/>
        <color rgb="FF000000"/>
        <sz val="11.0"/>
      </rPr>
      <t xml:space="preserve">
(considerar el total de dias de vacaciones que le corresponden segun años de antiguedad, considerar  dias Habiles, Inabiles, progresivos y zona extrema por cada año trabajado)</t>
    </r>
  </si>
  <si>
    <r>
      <rPr>
        <rFont val="Arial"/>
        <b/>
        <color rgb="FF000000"/>
        <sz val="11.0"/>
      </rPr>
      <t xml:space="preserve">Dias de vacaciones corridas tomadas
</t>
    </r>
    <r>
      <rPr>
        <rFont val="Arial"/>
        <b val="0"/>
        <i/>
        <color rgb="FF000000"/>
        <sz val="11.0"/>
      </rPr>
      <t>(se debe indicar el total de dias de vacaciones que el trabajador a ha tomado independiente si fue con cargo a la provisión o a remuneracioes, ref solcitud de vacaciones)</t>
    </r>
  </si>
  <si>
    <r>
      <rPr>
        <rFont val="Calibri, sans-serif"/>
        <b/>
        <color rgb="FF000000"/>
        <sz val="11.0"/>
      </rPr>
      <t>Dias de vacaciones corridas acumuladas</t>
    </r>
    <r>
      <rPr>
        <rFont val="Calibri, sans-serif"/>
        <b val="0"/>
        <i/>
        <color rgb="FF000000"/>
        <sz val="11.0"/>
      </rPr>
      <t xml:space="preserve"> (dias de vacaciones correspondientes  menos los dias de vacaciones tomadas)</t>
    </r>
  </si>
  <si>
    <r>
      <rPr>
        <rFont val="Calibri, sans-serif"/>
        <b/>
        <color rgb="FF000000"/>
        <sz val="11.0"/>
      </rPr>
      <t xml:space="preserve">Días de vacaciones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</si>
  <si>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color rgb="FF000000"/>
        <sz val="11.0"/>
      </rPr>
      <t>(valor que se renidio, aprobo y contabilizo, Ref. Ultima rendición contabilizada)</t>
    </r>
  </si>
  <si>
    <r>
      <rPr>
        <rFont val="Calibri, sans-serif"/>
        <b/>
        <color rgb="FF000000"/>
        <sz val="11.0"/>
      </rPr>
      <t xml:space="preserve">Días de vacaciones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</si>
  <si>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color rgb="FF000000"/>
        <sz val="11.0"/>
      </rPr>
      <t>(valor que se renidio, aprobo y contabilizo, Ref. Ultima rendición contabilizada)</t>
    </r>
  </si>
  <si>
    <r>
      <rPr>
        <rFont val="Calibri, sans-serif"/>
        <b/>
        <color rgb="FF000000"/>
        <sz val="11.0"/>
      </rPr>
      <t xml:space="preserve">Días de vacaciones 
</t>
    </r>
    <r>
      <rPr>
        <rFont val="Calibri, sans-serif"/>
        <b val="0"/>
        <i/>
        <color rgb="FF000000"/>
        <sz val="11.0"/>
      </rPr>
      <t>(considerar los dias que se tomo vacaciones o fueron pagadas por desvinculación, o renuncia, ref. Finiquito o documento de solicitud de vacaciones)</t>
    </r>
  </si>
  <si>
    <r>
      <rPr>
        <rFont val="Calibri, sans-serif"/>
        <b/>
        <color rgb="FF000000"/>
        <sz val="11.0"/>
      </rPr>
      <t xml:space="preserve">Monto 
</t>
    </r>
    <r>
      <rPr>
        <rFont val="Calibri, sans-serif"/>
        <b val="0"/>
        <color rgb="FF000000"/>
        <sz val="11.0"/>
      </rPr>
      <t>(valor real que se utilizo con cargo a la provisión o Item, ref Finiquito/ auxiliar vacaciones)</t>
    </r>
  </si>
  <si>
    <r>
      <rPr>
        <rFont val="Calibri, sans-serif"/>
        <b/>
        <color rgb="FF000000"/>
        <sz val="11.0"/>
      </rPr>
      <t xml:space="preserve">Días de vacaciones 
</t>
    </r>
    <r>
      <rPr>
        <rFont val="Calibri, sans-serif"/>
        <b val="0"/>
        <i/>
        <color rgb="FF000000"/>
        <sz val="11.0"/>
      </rPr>
      <t>(considerar los dias que se tomo vacaciones o fueron pagadas por desvinculación, o renuncia, ref. Finiquito o documento de solicitud de vacaciones)</t>
    </r>
  </si>
  <si>
    <r>
      <rPr>
        <rFont val="Calibri, sans-serif"/>
        <b/>
        <color rgb="FF000000"/>
        <sz val="11.0"/>
      </rPr>
      <t xml:space="preserve">Monto 
</t>
    </r>
    <r>
      <rPr>
        <rFont val="Calibri, sans-serif"/>
        <b val="0"/>
        <color rgb="FF000000"/>
        <sz val="11.0"/>
      </rPr>
      <t>(valor real que se utilizo con cargo a la provisión o Item, ref Finiquito/ auxiliar vacaciones)</t>
    </r>
  </si>
  <si>
    <r>
      <rPr>
        <rFont val="Calibri"/>
        <b/>
        <color rgb="FF000000"/>
        <sz val="11.0"/>
      </rPr>
      <t xml:space="preserve">Dias
</t>
    </r>
    <r>
      <rPr>
        <rFont val="Calibri"/>
        <b val="0"/>
        <i/>
        <color rgb="FF000000"/>
        <sz val="11.0"/>
      </rPr>
      <t>(saldo de dias no utilizados por el trabajador)</t>
    </r>
  </si>
  <si>
    <t>Saldo Monto</t>
  </si>
  <si>
    <r>
      <rPr>
        <rFont val="Calibri"/>
        <b/>
        <color rgb="FF000000"/>
        <sz val="11.0"/>
      </rPr>
      <t xml:space="preserve">Dias
</t>
    </r>
    <r>
      <rPr>
        <rFont val="Calibri"/>
        <b val="0"/>
        <i/>
        <color rgb="FF000000"/>
        <sz val="11.0"/>
      </rPr>
      <t>(saldo de dias no utilizados por el trabajador)</t>
    </r>
  </si>
  <si>
    <t xml:space="preserve">Instrucción: 
- Si van incorporar filas adicionales, antes de ingresar valores preocuparse de que el total sume todas las filas correspondientes 
</t>
  </si>
  <si>
    <r>
      <rPr>
        <rFont val="Arial"/>
        <b/>
        <color theme="1"/>
        <sz val="10.0"/>
      </rPr>
      <t xml:space="preserve">Honorarios y servicios profesionales: </t>
    </r>
    <r>
      <rPr>
        <rFont val="Arial"/>
        <color theme="1"/>
        <sz val="10.0"/>
      </rPr>
      <t xml:space="preserve">Corresponde al gasto de las actividades contratadas por el Operador del Centro, a personas naturales y/o jurídicas, de carácter esporádico. Se registra a costo bruto (en caso de contratar servicios de personas naturales) y valor neto (en caso de contratar servicios de empresas). Excepcionalmente, en caso que el Operador del Centro no sea sujeto de IVA, se reconocerá el valor bruto (incluido el IVA) de aquellos documentos que lo contemplan. 
El respaldo de esta partida es la boleta de honorarios o prestación de servicios o factura de compra, a nombre del Operador del Centro, y la declaración y el pago de impuestos (si corresponde), de todos los honorarios recibidos en el Centro, por este concepto.
</t>
    </r>
  </si>
  <si>
    <t>Nombre entidad aportante</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</si>
  <si>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</si>
  <si>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</si>
  <si>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Horas Anuales</t>
  </si>
  <si>
    <t>Valor anual SERCOTEC</t>
  </si>
  <si>
    <t>Valor anual OPERADOR</t>
  </si>
  <si>
    <t>Valor total anual</t>
  </si>
  <si>
    <t>Aporte Anual</t>
  </si>
  <si>
    <t>Materiales de oficina</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</si>
  <si>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</si>
  <si>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</si>
  <si>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Unidades Anuales</t>
  </si>
  <si>
    <r>
      <rPr>
        <rFont val="Arial"/>
        <b/>
        <color theme="1"/>
        <sz val="10.0"/>
      </rPr>
      <t>Servicios Básicos - Generales (Energía, Agua, Internet, Telefonía fija y movil, TV Cable, entre otros)</t>
    </r>
    <r>
      <rPr>
        <rFont val="Arial"/>
        <b val="0"/>
        <i/>
        <color theme="1"/>
        <sz val="10.0"/>
      </rPr>
      <t xml:space="preserve"> Podrá considerar presupuesto para las evaluaciones psicolaborales, en caso de tener un proceso de recambio de profesionales</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</si>
  <si>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</si>
  <si>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</si>
  <si>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Publicidad</t>
    </r>
    <r>
      <rPr>
        <rFont val="Arial"/>
        <b val="0"/>
        <i/>
        <color theme="1"/>
        <sz val="10.0"/>
      </rPr>
      <t xml:space="preserve"> </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</si>
  <si>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</si>
  <si>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</si>
  <si>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 xml:space="preserve">Traslados y Viaticos </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</si>
  <si>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</si>
  <si>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</si>
  <si>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 xml:space="preserve">Arriendos muebles e inmuebles
</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</si>
  <si>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</si>
  <si>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</si>
  <si>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Licencias</t>
    </r>
    <r>
      <rPr>
        <rFont val="Arial"/>
        <b val="0"/>
        <i/>
        <color theme="1"/>
        <sz val="10.0"/>
      </rPr>
      <t xml:space="preserve">  </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</si>
  <si>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</si>
  <si>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</si>
  <si>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Capacitación </t>
    </r>
    <r>
      <rPr>
        <rFont val="Arial"/>
        <b val="0"/>
        <i/>
        <color theme="1"/>
        <sz val="10.0"/>
      </rPr>
      <t>(Capacitación y entrenamiento para los clientes del Centro)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</si>
  <si>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</si>
  <si>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</si>
  <si>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Cantidad de eventos anuales</t>
  </si>
  <si>
    <r>
      <rPr>
        <rFont val="Arial"/>
        <b/>
        <color theme="1"/>
        <sz val="10.0"/>
      </rPr>
      <t xml:space="preserve">Tipo capacitación </t>
    </r>
    <r>
      <rPr>
        <rFont val="Arial"/>
        <b val="0"/>
        <color theme="1"/>
        <sz val="10.0"/>
      </rPr>
      <t>(Charlas, Curso, Taller, Seminarios)</t>
    </r>
  </si>
  <si>
    <t>Horas por evento</t>
  </si>
  <si>
    <r>
      <rPr>
        <rFont val="Arial"/>
        <b/>
        <color theme="1"/>
        <sz val="10.0"/>
      </rPr>
      <t>Capacitación</t>
    </r>
    <r>
      <rPr>
        <rFont val="Arial"/>
        <b val="0"/>
        <i/>
        <color theme="1"/>
        <sz val="10.0"/>
      </rPr>
      <t xml:space="preserve"> (Capacitación y entrenamiento para el Recurso Humano del CDN) Se debe especificar el gasto (ejemplo, Salones, Honorarios, Coffe, material, otros) debe estar estrictamete relacionado con las brechas detectadas y con cara a mejorar la Asesoria. Este Item debera ser coherente con el quehacer del centro y las brechas del equipo.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</si>
  <si>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</si>
  <si>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</si>
  <si>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Tipo capacitación </t>
    </r>
    <r>
      <rPr>
        <rFont val="Arial"/>
        <b val="0"/>
        <color theme="1"/>
        <sz val="10.0"/>
      </rPr>
      <t>(Charlas, Curso, Taller, Seminarios)</t>
    </r>
  </si>
  <si>
    <t>Reparaciones - Mantención</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</si>
  <si>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</si>
  <si>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</si>
  <si>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Bienes por renovación </t>
    </r>
    <r>
      <rPr>
        <rFont val="Arial"/>
        <b val="0"/>
        <i/>
        <color theme="1"/>
        <sz val="10.0"/>
      </rPr>
      <t>(Para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 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</si>
  <si>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</si>
  <si>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</si>
  <si>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Comisiones e impuestos </t>
    </r>
    <r>
      <rPr>
        <rFont val="Arial"/>
        <b val="0"/>
        <i/>
        <color theme="1"/>
        <sz val="10.0"/>
      </rPr>
      <t>(Corresponde al gasto asociado por el costo financiero de su operación.)</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</si>
  <si>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</si>
  <si>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</si>
  <si>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Habilitación Espacios de comercialización </t>
    </r>
    <r>
      <rPr>
        <rFont val="Arial"/>
        <b val="0"/>
        <i/>
        <color theme="1"/>
        <sz val="10.0"/>
      </rPr>
      <t>( corresponde a los gastos por concepto de hablitación y operación de espacios comunes de comercialización de clientes de Centros. Solo podrá ser financiado con aportes operador)</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</si>
  <si>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</si>
  <si>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</si>
  <si>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rgb="FF000000"/>
        <sz val="10.0"/>
      </rPr>
      <t xml:space="preserve">Instrucción: </t>
    </r>
    <r>
      <rPr>
        <rFont val="Arial"/>
        <color rgb="FF000000"/>
        <sz val="10.0"/>
      </rPr>
      <t xml:space="preserve">
- Si van incorporar filas adicionales, preocuparse de que el total sume todas las filas correspondientes
- El valor máximo a presupuestar en garantía es de un 2% del total de RRHH+OPERACIÓN
- El valor máximo a presupuestar en OH es de un 10% del total de RRHH+OPERACIÓN</t>
    </r>
  </si>
  <si>
    <r>
      <rPr>
        <rFont val="Arial"/>
        <b/>
        <color theme="1"/>
        <sz val="10.0"/>
      </rPr>
      <t xml:space="preserve">Garantías </t>
    </r>
    <r>
      <rPr>
        <rFont val="Arial"/>
        <b val="0"/>
        <i/>
        <color theme="1"/>
        <sz val="10.0"/>
      </rPr>
      <t>(Prima, comisiones e impuestos de garantias vinculadas a la formalización con Sercotec. Con aporte SCT solo se podra financiar hasta la tasa del 2% del presupuesto de ejecución)</t>
    </r>
  </si>
  <si>
    <r>
      <rPr>
        <rFont val="Calibri"/>
        <b/>
        <color rgb="FF000000"/>
        <sz val="11.0"/>
      </rPr>
      <t xml:space="preserve">Instrucciones: </t>
    </r>
    <r>
      <rPr>
        <rFont val="Calibri"/>
        <color rgb="FF000000"/>
        <sz val="11.0"/>
      </rPr>
      <t xml:space="preserve">
- Este cuadro debe ser coherente con el presentado en Propuesta Técnica
</t>
    </r>
  </si>
  <si>
    <t xml:space="preserve">APORTE DE COFINANCIAMIENTO DEL OPERADOR </t>
  </si>
  <si>
    <t>ID DE CARTA</t>
  </si>
  <si>
    <t>Nombre Institución aportante</t>
  </si>
  <si>
    <r>
      <rPr>
        <rFont val="Calibri"/>
        <b/>
        <color rgb="FF000000"/>
        <sz val="11.0"/>
      </rPr>
      <t xml:space="preserve">Categoría entidad </t>
    </r>
    <r>
      <rPr>
        <rFont val="Calibri"/>
        <b val="0"/>
        <color rgb="FF000000"/>
        <sz val="11.0"/>
      </rPr>
      <t xml:space="preserve">
</t>
    </r>
    <r>
      <rPr>
        <rFont val="Calibri"/>
        <b val="0"/>
        <i/>
        <color rgb="FF000000"/>
        <sz val="11.0"/>
      </rPr>
      <t>(Triple Hélice: Académica, Sector Público, Sector Privado)</t>
    </r>
  </si>
  <si>
    <t>Descripción del aporte (Ej: Beneficio para los  clientes)</t>
  </si>
  <si>
    <t>APORTES DE TERCEROS ANUAL</t>
  </si>
  <si>
    <t>Monto total de aporte ($)</t>
  </si>
  <si>
    <t>Partida presupuestaria a la cual corresponde el aporte según hoja "Presupuesto total Anual"</t>
  </si>
  <si>
    <t>$ -</t>
  </si>
  <si>
    <t>TOTAL</t>
  </si>
  <si>
    <t>Academia</t>
  </si>
  <si>
    <t>Sector Público</t>
  </si>
  <si>
    <t>Sector Privado</t>
  </si>
  <si>
    <r>
      <rPr>
        <rFont val="Calibri"/>
        <b/>
        <color rgb="FF000000"/>
        <sz val="11.0"/>
      </rPr>
      <t xml:space="preserve">Instrucciones: </t>
    </r>
    <r>
      <rPr>
        <rFont val="Calibri"/>
        <color rgb="FF000000"/>
        <sz val="11.0"/>
      </rPr>
      <t xml:space="preserve">
- Modificar sólo las tablas grises 
-Si van incorporar filas adicionales, preocuparse de que el total sume todas las filas correspondientes</t>
    </r>
  </si>
  <si>
    <t>PARTIDAS PRESUPUESTARIAS</t>
  </si>
  <si>
    <r>
      <rPr>
        <rFont val="Calibri"/>
        <b/>
        <color theme="1"/>
        <sz val="11.0"/>
      </rPr>
      <t xml:space="preserve">VALOR ANUAL APORTE OPERDOR
</t>
    </r>
    <r>
      <rPr>
        <rFont val="Calibri"/>
        <b val="0"/>
        <i/>
        <color theme="1"/>
        <sz val="11.0"/>
      </rPr>
      <t>(Se debe adjuntar las cartas de compromiso de los aporte)</t>
    </r>
  </si>
  <si>
    <r>
      <rPr>
        <rFont val="Calibri"/>
        <b/>
        <color theme="1"/>
        <sz val="11.0"/>
      </rPr>
      <t xml:space="preserve">Aporte Operador
</t>
    </r>
    <r>
      <rPr>
        <rFont val="Calibri"/>
        <b val="0"/>
        <i/>
        <color theme="1"/>
        <sz val="11.0"/>
      </rPr>
      <t>(Todo gasto aporte operador debe especificar si es pecuniario o no pecuniario y debe tener el respectivo respaldo y compromiso del aportante)</t>
    </r>
  </si>
  <si>
    <t>Debe coincidir con "Cartas de compromiso técnico y económico"</t>
  </si>
  <si>
    <t>Revisión de aportes</t>
  </si>
  <si>
    <t>Muebles</t>
  </si>
  <si>
    <t>Equipos</t>
  </si>
  <si>
    <t>Electrodomésticos</t>
  </si>
  <si>
    <t>Infraestructura</t>
  </si>
  <si>
    <t>Implementación</t>
  </si>
  <si>
    <t>Otros</t>
  </si>
  <si>
    <r>
      <rPr>
        <rFont val="Calibri"/>
        <b/>
        <color theme="1"/>
        <sz val="11.0"/>
      </rPr>
      <t>PRESUPUESTO HABILITACIÓN DEL CENTRO DE NEGOCIOS</t>
    </r>
    <r>
      <rPr>
        <rFont val="Calibri"/>
        <b val="0"/>
        <i/>
        <color theme="1"/>
        <sz val="11.0"/>
      </rPr>
      <t xml:space="preserve">
(Montos en pesos chilenos. Recuerde considerar el tamaño del centro al que postula)</t>
    </r>
  </si>
  <si>
    <r>
      <rPr>
        <rFont val="Calibri"/>
        <b/>
        <color theme="1"/>
        <sz val="11.0"/>
      </rPr>
      <t xml:space="preserve">Muebles </t>
    </r>
    <r>
      <rPr>
        <rFont val="Calibri"/>
        <b val="0"/>
        <i/>
        <color theme="1"/>
        <sz val="11.0"/>
      </rPr>
      <t>Debera detallar los muebles que se requeriran para el buen funcionamiento del centro, tales como: escritorios, mesas, sillas, sillones, cajoneras, estantes u otros. Para el caso de los aportes del operador, estos deben venir tipificados en aporte y cantidad. Valor sujeto a los muebles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</si>
  <si>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</si>
  <si>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Sillas</t>
  </si>
  <si>
    <t>Escritorios</t>
  </si>
  <si>
    <t>Mesas</t>
  </si>
  <si>
    <t>Sillones</t>
  </si>
  <si>
    <t>Estac. Trabajo</t>
  </si>
  <si>
    <t>Bibliotecas</t>
  </si>
  <si>
    <r>
      <rPr>
        <rFont val="Calibri"/>
        <b/>
        <color theme="1"/>
        <sz val="11.0"/>
      </rPr>
      <t xml:space="preserve">Equipos </t>
    </r>
    <r>
      <rPr>
        <rFont val="Calibri"/>
        <b val="0"/>
        <i/>
        <color theme="1"/>
        <sz val="11.0"/>
      </rPr>
      <t>Debera detallar los muebles que se requeriran para el buen funcionamiento del centro, tales como: Aire acondicionado, camara fotografica, celular, impresora, fotocopiadora u otros. Para el caso de los aportes del operador, estos deben venir tipificados en aporte y cantidad. Valor sujeto a los equipos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</si>
  <si>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</si>
  <si>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Computadores</t>
  </si>
  <si>
    <t>Impresoras</t>
  </si>
  <si>
    <t>Datashow</t>
  </si>
  <si>
    <t>Televisor</t>
  </si>
  <si>
    <t>Router</t>
  </si>
  <si>
    <r>
      <rPr>
        <rFont val="Calibri"/>
        <b/>
        <color theme="1"/>
        <sz val="11.0"/>
      </rPr>
      <t xml:space="preserve">Electrodomesticos. </t>
    </r>
    <r>
      <rPr>
        <rFont val="Calibri"/>
        <b val="0"/>
        <i/>
        <color theme="1"/>
        <sz val="11.0"/>
      </rPr>
      <t>Debera detallar los electrodomesticos que se requeriran para el buen funcionamiento del centro, tales como: estufa, refrigerador, microhonda, ventiladres, herbidor, tostador u otros. Para el caso de los aportes del operador, estos deben venir tipificados en aporte y cantidad. Valor sujeto a los electrodometicos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</si>
  <si>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</si>
  <si>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Refrigerador</t>
  </si>
  <si>
    <t>Estufas</t>
  </si>
  <si>
    <t>Climatizador</t>
  </si>
  <si>
    <t>Microondas</t>
  </si>
  <si>
    <t>Hervidor</t>
  </si>
  <si>
    <r>
      <rPr>
        <rFont val="Calibri"/>
        <b/>
        <color theme="1"/>
        <sz val="11.0"/>
      </rPr>
      <t xml:space="preserve">Infraestructura. </t>
    </r>
    <r>
      <rPr>
        <rFont val="Calibri"/>
        <b val="0"/>
        <i/>
        <color theme="1"/>
        <sz val="11.0"/>
      </rPr>
      <t>Debera detallar la infraestructura que se requeriran para el buen funcionamiento del centro, tales como: ampliaciones, contrucciones menores u otros. Para el caso de los aportes del operador, estos deben venir tipificados en aporte y cantidad. Valor sujeto a la infraestructura disponibles del bien mueble ha arrendar.</t>
    </r>
  </si>
  <si>
    <r>
      <rPr>
        <rFont val="Calibri"/>
        <b/>
        <color theme="1"/>
        <sz val="11.0"/>
      </rPr>
      <t xml:space="preserve">VALOR ANUAL APORTE OPERDOR
</t>
    </r>
    <r>
      <rPr>
        <rFont val="Calibri"/>
        <b val="0"/>
        <i/>
        <color theme="1"/>
        <sz val="11.0"/>
      </rPr>
      <t>(Se debe adjuntar las cartas de compromiso de los aporte)</t>
    </r>
  </si>
  <si>
    <t>Instalaciones</t>
  </si>
  <si>
    <t>Letreros</t>
  </si>
  <si>
    <t>Honorarios</t>
  </si>
  <si>
    <t>Materiales construcción</t>
  </si>
  <si>
    <t>Infraestructura Cowork</t>
  </si>
  <si>
    <r>
      <rPr>
        <rFont val="Calibri"/>
        <b/>
        <color theme="1"/>
        <sz val="11.0"/>
      </rPr>
      <t xml:space="preserve">Implementación. </t>
    </r>
    <r>
      <rPr>
        <rFont val="Calibri"/>
        <b val="0"/>
        <i/>
        <color theme="1"/>
        <sz val="11.0"/>
      </rPr>
      <t>Debera detallar la habilitación que se requeriran para el buen funcionamiento del centro, tales como: pinturas, letreros, articulos menores y otros. Para el caso de los aportes del operador, estos deben venir tipificados en aporte y cantidad.</t>
    </r>
  </si>
  <si>
    <r>
      <rPr>
        <rFont val="Calibri"/>
        <b/>
        <color theme="1"/>
        <sz val="11.0"/>
      </rPr>
      <t xml:space="preserve">VALOR ANUAL APORTE OPERDOR
</t>
    </r>
    <r>
      <rPr>
        <rFont val="Calibri"/>
        <b val="0"/>
        <i/>
        <color theme="1"/>
        <sz val="11.0"/>
      </rPr>
      <t>(Se debe adjuntar las cartas de compromiso de los aporte)</t>
    </r>
  </si>
  <si>
    <t>Loza</t>
  </si>
  <si>
    <t>Basureros</t>
  </si>
  <si>
    <t>Termos</t>
  </si>
  <si>
    <t>Cubiertos</t>
  </si>
  <si>
    <t>Dispensador agua</t>
  </si>
  <si>
    <t>Ropa Coorporativa</t>
  </si>
  <si>
    <r>
      <rPr>
        <rFont val="Arial"/>
        <b/>
        <color theme="1"/>
        <sz val="10.0"/>
      </rPr>
      <t xml:space="preserve">Otros </t>
    </r>
    <r>
      <rPr>
        <rFont val="Arial"/>
        <b val="0"/>
        <i/>
        <color theme="1"/>
        <sz val="10.0"/>
      </rPr>
      <t>(Incorporar las filas que sean necesarias en caso de existir valor agregado distinto a las partidas descritas anteriormente)</t>
    </r>
  </si>
  <si>
    <r>
      <rPr>
        <rFont val="Calibri"/>
        <b/>
        <color theme="1"/>
        <sz val="11.0"/>
      </rPr>
      <t xml:space="preserve">VALOR ANUAL APORTE OPERDOR
</t>
    </r>
    <r>
      <rPr>
        <rFont val="Calibri"/>
        <b val="0"/>
        <i/>
        <color theme="1"/>
        <sz val="11.0"/>
      </rPr>
      <t>(Se debe adjuntar las cartas de compromiso de los aporte)</t>
    </r>
  </si>
  <si>
    <t>Montos referenciales  2024</t>
  </si>
  <si>
    <t>Valor UF al 01 de agosto de 2024</t>
  </si>
  <si>
    <t>Valor de mercado en UF</t>
  </si>
  <si>
    <t>VALOR UNITARIO SEMINARIOS (150 personas)</t>
  </si>
  <si>
    <t>Facilitador($0.5 UF LA HORA)</t>
  </si>
  <si>
    <t>Café p/p</t>
  </si>
  <si>
    <t>Arriendo de sistema audivisual</t>
  </si>
  <si>
    <t>Espacio físico (sala)</t>
  </si>
  <si>
    <t>VALOR UNITARIO TALLERES  - 20 PERSONAS</t>
  </si>
  <si>
    <t>Relator Charla (valor por hora)</t>
  </si>
  <si>
    <t>Salas para taller (valor por hora)</t>
  </si>
  <si>
    <t>Materiales (global)</t>
  </si>
  <si>
    <t>VALOR UNITARIO CHARLAS (10 PERSONAS)</t>
  </si>
  <si>
    <t>Relator (valor por hora)</t>
  </si>
  <si>
    <t>Salas para charla  x hora</t>
  </si>
  <si>
    <t>Café  p/P</t>
  </si>
  <si>
    <t>VALOR UNITARIO INFORMACIÓN DE MERCADO - ESTADÍSTICAS</t>
  </si>
  <si>
    <t>Jefe estudio (1.5 UF/hora - 20 horas)</t>
  </si>
  <si>
    <t>Asistente (0,5UF/hora - 44 horas)</t>
  </si>
  <si>
    <t>Publicación digital (global)</t>
  </si>
  <si>
    <t>Sala para presentación (1,0 uf hora / 2 horas)</t>
  </si>
  <si>
    <t>VALOR DIFUSIÓN</t>
  </si>
  <si>
    <t>Menciones y frases radiales (unitario) 10seg</t>
  </si>
  <si>
    <t>Menciones prensa (unitario) 10X10 cms</t>
  </si>
  <si>
    <t>Menciones prensa suplementos (unitario) 10X10 cms</t>
  </si>
  <si>
    <t>Avisaje en sitio web (mes) *Valor de mercado</t>
  </si>
  <si>
    <t>Campaña en redes sociales (mes) *Valor de mercado</t>
  </si>
  <si>
    <t>Insertos en medios propios (mensual)  (1/2 página)</t>
  </si>
  <si>
    <t>Folletería</t>
  </si>
  <si>
    <t>VALOR CENTROS DE EVENTOS UNITARIO</t>
  </si>
  <si>
    <t>Salón 150 personas</t>
  </si>
  <si>
    <t>VALORIZACIÓN INFRAESTRUCTURA PARA EL CENTRO</t>
  </si>
  <si>
    <t>Mobiliario para oficina (escritorio - sillas) mensual</t>
  </si>
  <si>
    <t>Oficinas para funcionamiento de centro principal (por Mt2) anual</t>
  </si>
  <si>
    <t>Oficinas para funcionamiento de Atención Remota(por Mt2) anual</t>
  </si>
  <si>
    <t>VALORIZACIÓN GASTO CORRIENTE PARA EL CENTRO MENSUAL</t>
  </si>
  <si>
    <t>Seguridad</t>
  </si>
  <si>
    <t>Aseo</t>
  </si>
  <si>
    <t>Arriendo Vehiculo (Camioneta/ dia)</t>
  </si>
  <si>
    <t>Arriendo Vehiculo (Auto/dia)</t>
  </si>
  <si>
    <t>VALORIZACION OTRO RECURSO HUMANO</t>
  </si>
  <si>
    <t xml:space="preserve">Asesor especialista ( valor por hora) </t>
  </si>
  <si>
    <t>Asistente valor total</t>
  </si>
  <si>
    <t>Alumno en practica (mensual)</t>
  </si>
  <si>
    <t>Valor garantías</t>
  </si>
  <si>
    <t>total aporte</t>
  </si>
  <si>
    <t>Valor del combustible</t>
  </si>
  <si>
    <t xml:space="preserve">litro </t>
  </si>
  <si>
    <t>GAS 95</t>
  </si>
  <si>
    <t>Diesel</t>
  </si>
  <si>
    <t>valor kilometraje</t>
  </si>
  <si>
    <t>GAS</t>
  </si>
  <si>
    <t>DIESel</t>
  </si>
  <si>
    <t xml:space="preserve">Promedio de kilometraje auto </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</si>
</sst>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dd-mm-yyyy"/>
    <numFmt numFmtId="165" formatCode="_ &quot;$&quot;* #,##0_ ;_ &quot;$&quot;* \-#,##0_ ;_ &quot;$&quot;* &quot;-&quot;_ ;_ @_ "/>
    <numFmt numFmtId="166" formatCode="_-&quot;$&quot;\ * #,##0_-;\-&quot;$&quot;\ * #,##0_-;_-&quot;$&quot;\ * &quot;-&quot;_-;_-@"/>
    <numFmt numFmtId="167" formatCode="_ &quot;$&quot;* #,##0.0_ ;_ &quot;$&quot;* \-#,##0.0_ ;_ &quot;$&quot;* &quot;-&quot;_ ;_ @_ "/>
    <numFmt numFmtId="168" formatCode="_ &quot;$&quot;* #,##0.00_ ;_ &quot;$&quot;* \-#,##0.00_ ;_ &quot;$&quot;* &quot;-&quot;_ ;_ @_ "/>
    <numFmt numFmtId="169" formatCode="_-&quot;$&quot;\ * #,##0.00_-;\-&quot;$&quot;\ * #,##0.00_-;_-&quot;$&quot;\ * &quot;-&quot;_-;_-@"/>
    <numFmt numFmtId="170" formatCode="_ * #,##0_ ;_ * \-#,##0_ ;_ * &quot;-&quot;_ ;_ @_ "/>
    <numFmt numFmtId="171" formatCode="_ [$$-340A]* #,##0_ ;_ [$$-340A]* \-#,##0_ ;_ [$$-340A]* &quot;-&quot;??_ ;_ @_ "/>
    <numFmt numFmtId="172" formatCode="&quot;$&quot;#,##0.00"/>
    <numFmt numFmtId="173" formatCode="&quot;$&quot;#,##0"/>
    <numFmt numFmtId="174" formatCode="_-&quot;$&quot;\ * #,##0.00_-;\-&quot;$&quot;\ * #,##0.00_-;_-&quot;$&quot;\ * &quot;-&quot;??_-;_-@"/>
    <numFmt numFmtId="175" formatCode="[$$]#,##0"/>
    <numFmt numFmtId="176" formatCode="_-&quot;$&quot;\ * #,##0_-;\-&quot;$&quot;\ * #,##0_-;_-&quot;$&quot;\ * &quot;-&quot;??_-;_-@"/>
    <numFmt numFmtId="177" formatCode="&quot;$&quot;#,##0.0000"/>
    <numFmt numFmtId="178" formatCode="_-[$$-340A]\ * #,##0_-;\-[$$-340A]\ * #,##0_-;_-[$$-340A]\ * &quot;-&quot;??_-;_-@"/>
  </numFmts>
  <fonts count="30">
    <font>
      <sz val="10.0"/>
      <color rgb="FF000000"/>
      <name val="Calibri"/>
      <scheme val="minor"/>
    </font>
    <font>
      <b/>
      <color theme="1"/>
      <name val="Calibri"/>
      <scheme val="minor"/>
    </font>
    <font>
      <color theme="1"/>
      <name val="Calibri"/>
      <scheme val="minor"/>
    </font>
    <font>
      <sz val="10.0"/>
      <color rgb="FF000000"/>
      <name val="Calibri"/>
    </font>
    <font>
      <b/>
      <sz val="10.0"/>
      <color rgb="FF000000"/>
      <name val="Calibri"/>
    </font>
    <font/>
    <font>
      <b/>
      <sz val="12.0"/>
      <color rgb="FF000000"/>
      <name val="Calibri"/>
    </font>
    <font>
      <b/>
      <sz val="11.0"/>
      <color theme="0"/>
      <name val="Calibri"/>
    </font>
    <font>
      <sz val="11.0"/>
      <color rgb="FF000000"/>
      <name val="Calibri"/>
    </font>
    <font>
      <sz val="11.0"/>
      <color theme="1"/>
      <name val="Calibri"/>
    </font>
    <font>
      <b/>
      <sz val="11.0"/>
      <color rgb="FFFFFFFF"/>
      <name val="Calibri"/>
    </font>
    <font>
      <b/>
      <sz val="11.0"/>
      <color theme="1"/>
      <name val="Calibri"/>
    </font>
    <font>
      <sz val="10.0"/>
      <color theme="1"/>
      <name val="Calibri"/>
    </font>
    <font>
      <b/>
      <sz val="11.0"/>
      <color rgb="FF000000"/>
      <name val="Calibri"/>
    </font>
    <font>
      <sz val="11.0"/>
      <color rgb="FFFFFFFF"/>
      <name val="Calibri"/>
    </font>
    <font>
      <sz val="10.0"/>
      <color rgb="FFFFFFFF"/>
      <name val="Calibri"/>
    </font>
    <font>
      <sz val="11.0"/>
      <color rgb="FF999999"/>
      <name val="Calibri"/>
    </font>
    <font>
      <sz val="11.0"/>
      <color rgb="FF000000"/>
      <name val="Inconsolata"/>
    </font>
    <font>
      <sz val="10.0"/>
      <color rgb="FF000000"/>
      <name val="Arial"/>
    </font>
    <font>
      <b/>
      <sz val="12.0"/>
      <color theme="1"/>
      <name val="Arial"/>
    </font>
    <font>
      <sz val="10.0"/>
      <color theme="1"/>
      <name val="Arial"/>
    </font>
    <font>
      <b/>
      <sz val="10.0"/>
      <color theme="1"/>
      <name val="Arial"/>
    </font>
    <font>
      <b/>
      <sz val="9.0"/>
      <color theme="1"/>
      <name val="Arial"/>
    </font>
    <font>
      <sz val="10.0"/>
      <color rgb="FFFF0000"/>
      <name val="Arial"/>
    </font>
    <font>
      <b/>
      <sz val="11.0"/>
      <color theme="1"/>
      <name val="Arial"/>
    </font>
    <font>
      <b/>
      <sz val="10.0"/>
      <color rgb="FF000000"/>
      <name val="Arial"/>
    </font>
    <font>
      <b/>
      <sz val="10.0"/>
      <color rgb="FF000000"/>
      <name val="Roboto"/>
    </font>
    <font>
      <b/>
      <sz val="11.0"/>
      <color rgb="FF000000"/>
      <name val="Arial"/>
    </font>
    <font>
      <b/>
      <sz val="9.0"/>
      <color rgb="FF000000"/>
      <name val="Arial"/>
    </font>
    <font>
      <sz val="10.0"/>
      <color rgb="FFFFFFFF"/>
      <name val="Arial"/>
    </font>
  </fonts>
  <fills count="24">
    <fill>
      <patternFill patternType="none"/>
    </fill>
    <fill>
      <patternFill patternType="lightGray"/>
    </fill>
    <fill>
      <patternFill patternType="solid">
        <fgColor rgb="FFC9DAF8"/>
        <bgColor rgb="FFC9DAF8"/>
      </patternFill>
    </fill>
    <fill>
      <patternFill patternType="solid">
        <fgColor rgb="FFFFFF99"/>
        <bgColor rgb="FFFFFF99"/>
      </patternFill>
    </fill>
    <fill>
      <patternFill patternType="solid">
        <fgColor rgb="FFFDE9D9"/>
        <bgColor rgb="FFFDE9D9"/>
      </patternFill>
    </fill>
    <fill>
      <patternFill patternType="solid">
        <fgColor rgb="FFDAEEF3"/>
        <bgColor rgb="FFDAEEF3"/>
      </patternFill>
    </fill>
    <fill>
      <patternFill patternType="solid">
        <fgColor rgb="FF00B050"/>
        <bgColor rgb="FF00B050"/>
      </patternFill>
    </fill>
    <fill>
      <patternFill patternType="solid">
        <fgColor rgb="FFFFFF00"/>
        <bgColor rgb="FFFFFF00"/>
      </patternFill>
    </fill>
    <fill>
      <patternFill patternType="solid">
        <fgColor rgb="FFFFFFFF"/>
        <bgColor rgb="FFFFFFFF"/>
      </patternFill>
    </fill>
    <fill>
      <patternFill patternType="solid">
        <fgColor rgb="FFB7E1CD"/>
        <bgColor rgb="FFB7E1CD"/>
      </patternFill>
    </fill>
    <fill>
      <patternFill patternType="solid">
        <fgColor rgb="FFF4C7C3"/>
        <bgColor rgb="FFF4C7C3"/>
      </patternFill>
    </fill>
    <fill>
      <patternFill patternType="solid">
        <fgColor rgb="FF92D050"/>
        <bgColor rgb="FF92D050"/>
      </patternFill>
    </fill>
    <fill>
      <patternFill patternType="solid">
        <fgColor theme="0"/>
        <bgColor theme="0"/>
      </patternFill>
    </fill>
    <fill>
      <patternFill patternType="solid">
        <fgColor theme="1"/>
        <bgColor theme="1"/>
      </patternFill>
    </fill>
    <fill>
      <patternFill patternType="solid">
        <fgColor rgb="FF000000"/>
        <bgColor rgb="FF000000"/>
      </patternFill>
    </fill>
    <fill>
      <patternFill patternType="solid">
        <fgColor rgb="FFCCCCCC"/>
        <bgColor rgb="FFCCCCCC"/>
      </patternFill>
    </fill>
    <fill>
      <patternFill patternType="solid">
        <fgColor rgb="FFD8D8D8"/>
        <bgColor rgb="FFD8D8D8"/>
      </patternFill>
    </fill>
    <fill>
      <patternFill patternType="solid">
        <fgColor rgb="FFB7B7B7"/>
        <bgColor rgb="FFB7B7B7"/>
      </patternFill>
    </fill>
    <fill>
      <patternFill patternType="solid">
        <fgColor rgb="FF93C47D"/>
        <bgColor rgb="FF93C47D"/>
      </patternFill>
    </fill>
    <fill>
      <patternFill patternType="solid">
        <fgColor rgb="FFBFBFBF"/>
        <bgColor rgb="FFBFBFBF"/>
      </patternFill>
    </fill>
    <fill>
      <patternFill patternType="solid">
        <fgColor rgb="FFF2DCDB"/>
        <bgColor rgb="FFF2DCDB"/>
      </patternFill>
    </fill>
    <fill>
      <patternFill patternType="solid">
        <fgColor rgb="FFEFEFEF"/>
        <bgColor rgb="FFEFEFEF"/>
      </patternFill>
    </fill>
    <fill>
      <patternFill patternType="solid">
        <fgColor rgb="FFD9D9D9"/>
        <bgColor rgb="FFD9D9D9"/>
      </patternFill>
    </fill>
    <fill>
      <patternFill patternType="solid">
        <fgColor rgb="FFEA9999"/>
        <bgColor rgb="FFEA9999"/>
      </patternFill>
    </fill>
  </fills>
  <borders count="141">
    <border/>
    <border>
      <left style="thin">
        <color rgb="FF000000"/>
      </left>
      <right style="thin">
        <color rgb="FF000000"/>
      </right>
      <top style="thin">
        <color rgb="FF000000"/>
      </top>
      <bottom style="thin">
        <color rgb="FF000000"/>
      </bottom>
    </border>
    <border>
      <left style="double">
        <color rgb="FF000000"/>
      </left>
      <right/>
      <top style="double">
        <color rgb="FF000000"/>
      </top>
      <bottom/>
    </border>
    <border>
      <left/>
      <right/>
      <top style="double">
        <color rgb="FF000000"/>
      </top>
      <bottom/>
    </border>
    <border>
      <left/>
      <right style="double">
        <color rgb="FF000000"/>
      </right>
      <top style="double">
        <color rgb="FF000000"/>
      </top>
      <bottom/>
    </border>
    <border>
      <left style="double">
        <color rgb="FF000000"/>
      </left>
      <right/>
      <top/>
      <bottom/>
    </border>
    <border>
      <left/>
      <right/>
      <top/>
      <bottom/>
    </border>
    <border>
      <left/>
      <top/>
      <bottom/>
    </border>
    <border>
      <top/>
      <bottom/>
    </border>
    <border>
      <right/>
      <top/>
      <bottom/>
    </border>
    <border>
      <left/>
      <right style="double">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double">
        <color rgb="FF000000"/>
      </left>
      <right/>
      <top/>
      <bottom style="double">
        <color rgb="FF000000"/>
      </bottom>
    </border>
    <border>
      <left/>
      <right/>
      <top/>
      <bottom style="double">
        <color rgb="FF000000"/>
      </bottom>
    </border>
    <border>
      <left/>
      <right style="double">
        <color rgb="FF000000"/>
      </right>
      <top/>
      <bottom style="double">
        <color rgb="FF000000"/>
      </bottom>
    </border>
    <border>
      <left style="medium">
        <color rgb="FF000000"/>
      </left>
      <right style="thin">
        <color rgb="FF000000"/>
      </right>
      <top style="medium">
        <color rgb="FF000000"/>
      </top>
      <bottom style="thin">
        <color rgb="FF000000"/>
      </bottom>
    </border>
    <border>
      <left style="medium">
        <color rgb="FF000000"/>
      </left>
    </border>
    <border>
      <right style="medium">
        <color rgb="FF000000"/>
      </right>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style="thin">
        <color rgb="FF000000"/>
      </right>
      <top style="medium">
        <color rgb="FF000000"/>
      </top>
      <bottom style="thin">
        <color rgb="FF000000"/>
      </bottom>
    </border>
    <border>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medium">
        <color rgb="FF000000"/>
      </right>
      <top style="thin">
        <color rgb="FF000000"/>
      </top>
      <bottom style="thin">
        <color rgb="FF000000"/>
      </bottom>
    </border>
    <border>
      <left style="thin">
        <color rgb="FF000000"/>
      </left>
      <right style="thin">
        <color rgb="FF000000"/>
      </right>
      <top/>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thin">
        <color rgb="FF000000"/>
      </left>
      <right style="medium">
        <color rgb="FF000000"/>
      </right>
      <bottom style="medium">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medium">
        <color rgb="FF000000"/>
      </right>
      <top/>
      <bottom style="thin">
        <color rgb="FF000000"/>
      </bottom>
    </border>
    <border>
      <left style="medium">
        <color rgb="FF000000"/>
      </left>
      <right/>
      <top/>
      <bottom/>
    </border>
    <border>
      <left/>
      <right style="medium">
        <color rgb="FF000000"/>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medium">
        <color rgb="FF000000"/>
      </bottom>
    </border>
    <border>
      <left style="thin">
        <color rgb="FF000000"/>
      </left>
      <right/>
      <top/>
      <bottom style="medium">
        <color rgb="FF000000"/>
      </bottom>
    </border>
    <border>
      <left style="thin">
        <color rgb="FF000000"/>
      </left>
      <right style="medium">
        <color rgb="FF000000"/>
      </right>
      <top/>
      <bottom style="medium">
        <color rgb="FF000000"/>
      </bottom>
    </border>
    <border>
      <left style="medium">
        <color rgb="FF000000"/>
      </left>
      <right/>
      <top style="medium">
        <color rgb="FF000000"/>
      </top>
    </border>
    <border>
      <left style="thin">
        <color rgb="FF000000"/>
      </left>
      <right/>
      <top style="medium">
        <color rgb="FF000000"/>
      </top>
    </border>
    <border>
      <left style="thin">
        <color rgb="FF000000"/>
      </left>
      <top style="medium">
        <color rgb="FF000000"/>
      </top>
      <bottom style="thin">
        <color rgb="FF000000"/>
      </bottom>
    </border>
    <border>
      <left style="medium">
        <color rgb="FF000000"/>
      </left>
      <right/>
      <bottom style="medium">
        <color rgb="FF000000"/>
      </bottom>
    </border>
    <border>
      <left style="thin">
        <color rgb="FF000000"/>
      </left>
      <right/>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rder>
    <border>
      <right style="medium">
        <color rgb="FF000000"/>
      </right>
      <top style="thin">
        <color rgb="FF000000"/>
      </top>
      <bottom style="medium">
        <color rgb="FF000000"/>
      </bottom>
    </border>
    <border>
      <left style="thin">
        <color rgb="FF000000"/>
      </left>
      <right style="thin">
        <color rgb="FF000000"/>
      </right>
      <top/>
    </border>
    <border>
      <left style="medium">
        <color rgb="FF000000"/>
      </left>
      <right/>
      <top style="medium">
        <color rgb="FF000000"/>
      </top>
      <bottom style="medium">
        <color rgb="FF000000"/>
      </bottom>
    </border>
    <border>
      <left style="thin">
        <color rgb="FF000000"/>
      </left>
      <right style="thin">
        <color rgb="FF000000"/>
      </right>
      <top style="medium">
        <color rgb="FF000000"/>
      </top>
    </border>
    <border>
      <right/>
      <top style="medium">
        <color rgb="FF000000"/>
      </top>
      <bottom style="medium">
        <color rgb="FF000000"/>
      </bottom>
    </border>
    <border>
      <top style="medium">
        <color rgb="FF000000"/>
      </top>
      <bottom style="thin">
        <color rgb="FF000000"/>
      </bottom>
    </border>
    <border>
      <left style="medium">
        <color rgb="FF000000"/>
      </left>
      <right style="thin">
        <color rgb="FF000000"/>
      </right>
    </border>
    <border>
      <left style="thin">
        <color rgb="FF000000"/>
      </left>
      <right style="thin">
        <color rgb="FF000000"/>
      </right>
    </border>
    <border>
      <left style="thin">
        <color rgb="FF000000"/>
      </left>
      <right/>
    </border>
    <border>
      <left style="medium">
        <color rgb="FF000000"/>
      </left>
      <right/>
      <top/>
      <bottom style="medium">
        <color rgb="FF000000"/>
      </bottom>
    </border>
    <border>
      <left/>
      <right/>
      <top/>
      <bottom style="medium">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rder>
    <border>
      <left style="thin">
        <color rgb="FF000000"/>
      </left>
      <bottom style="thin">
        <color rgb="FF000000"/>
      </bottom>
    </border>
    <border>
      <left/>
      <right/>
      <top/>
      <bottom style="thin">
        <color rgb="FF000000"/>
      </bottom>
    </border>
    <border>
      <right style="medium">
        <color rgb="FF000000"/>
      </right>
      <bottom style="thin">
        <color rgb="FF000000"/>
      </bottom>
    </border>
    <border>
      <left style="thin">
        <color rgb="FF000000"/>
      </left>
      <top style="thin">
        <color rgb="FF000000"/>
      </top>
    </border>
    <border>
      <left style="thin">
        <color rgb="FF000000"/>
      </left>
      <right/>
      <top style="medium">
        <color rgb="FF000000"/>
      </top>
      <bottom style="medium">
        <color rgb="FF000000"/>
      </bottom>
    </border>
    <border>
      <right/>
      <top style="medium">
        <color rgb="FF000000"/>
      </top>
      <bottom style="thin">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bottom/>
    </border>
    <border>
      <left style="medium">
        <color rgb="FF000000"/>
      </left>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thin">
        <color rgb="FF000000"/>
      </bottom>
    </border>
    <border>
      <left style="thin">
        <color rgb="FF000000"/>
      </left>
    </border>
    <border>
      <left style="medium">
        <color rgb="FF000000"/>
      </left>
      <right style="medium">
        <color rgb="FF000000"/>
      </right>
    </border>
    <border>
      <left/>
      <right/>
      <top style="medium">
        <color rgb="FF000000"/>
      </top>
      <bottom style="medium">
        <color rgb="FF000000"/>
      </bottom>
    </border>
    <border>
      <left/>
      <right style="medium">
        <color rgb="FF000000"/>
      </right>
      <top style="medium">
        <color rgb="FF000000"/>
      </top>
      <bottom style="medium">
        <color rgb="FF000000"/>
      </bottom>
    </border>
    <border>
      <left style="thin">
        <color rgb="FF000000"/>
      </left>
      <right style="medium">
        <color rgb="FF000000"/>
      </right>
      <top style="medium">
        <color rgb="FF000000"/>
      </top>
    </border>
    <border>
      <top style="thin">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right style="thin">
        <color rgb="FF000000"/>
      </right>
      <top style="medium">
        <color rgb="FF000000"/>
      </top>
      <bottom style="thin">
        <color rgb="FF000000"/>
      </bottom>
    </border>
    <border>
      <left/>
      <right style="thin">
        <color rgb="FF000000"/>
      </right>
      <top style="medium">
        <color rgb="FF000000"/>
      </top>
    </border>
    <border>
      <right style="medium">
        <color rgb="FF000000"/>
      </right>
      <top style="thin">
        <color rgb="FF000000"/>
      </top>
      <bottom style="thin">
        <color rgb="FF000000"/>
      </bottom>
    </border>
    <border>
      <left/>
      <right style="thin">
        <color rgb="FF000000"/>
      </right>
    </border>
    <border>
      <left style="thin">
        <color rgb="FF000000"/>
      </left>
      <right style="medium">
        <color rgb="FF000000"/>
      </right>
    </border>
    <border>
      <left/>
      <right style="thin">
        <color rgb="FF000000"/>
      </right>
      <bottom style="medium">
        <color rgb="FF000000"/>
      </bottom>
    </border>
    <border>
      <left style="medium">
        <color rgb="FF000000"/>
      </left>
      <right/>
    </border>
    <border>
      <bottom style="thin">
        <color rgb="FF000000"/>
      </bottom>
    </border>
    <border>
      <left/>
      <top style="thin">
        <color rgb="FF000000"/>
      </top>
      <bottom style="thin">
        <color rgb="FF000000"/>
      </bottom>
    </border>
    <border>
      <left style="medium">
        <color rgb="FF000000"/>
      </left>
      <right/>
      <top style="thin">
        <color rgb="FF000000"/>
      </top>
      <bottom style="thin">
        <color rgb="FF000000"/>
      </bottom>
    </border>
    <border>
      <left/>
      <right style="thin">
        <color rgb="FF000000"/>
      </right>
      <top style="thin">
        <color rgb="FF000000"/>
      </top>
      <bottom style="thin">
        <color rgb="FF000000"/>
      </bottom>
    </border>
    <border>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top/>
    </border>
    <border>
      <left style="medium">
        <color rgb="FF000000"/>
      </left>
      <right style="thin">
        <color rgb="FF000000"/>
      </right>
      <top/>
    </border>
    <border>
      <left/>
      <right style="thin">
        <color rgb="FF000000"/>
      </right>
      <top/>
    </border>
    <border>
      <left/>
      <right style="medium">
        <color rgb="FF000000"/>
      </right>
      <top/>
    </border>
    <border>
      <left/>
      <right style="thin">
        <color rgb="FF000000"/>
      </right>
      <top style="thin">
        <color rgb="FF000000"/>
      </top>
      <bottom/>
    </border>
    <border>
      <left/>
      <right style="medium">
        <color rgb="FF000000"/>
      </right>
      <top style="thin">
        <color rgb="FF000000"/>
      </top>
      <bottom/>
    </border>
    <border>
      <left/>
      <right style="medium">
        <color rgb="FF000000"/>
      </right>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style="thin">
        <color rgb="FF000000"/>
      </bottom>
    </border>
    <border>
      <left/>
      <right/>
      <top/>
    </border>
    <border>
      <left/>
      <right/>
      <bottom/>
    </border>
    <border>
      <left style="thin">
        <color rgb="FF000000"/>
      </left>
      <right/>
      <top style="thin">
        <color rgb="FF000000"/>
      </top>
    </border>
    <border>
      <left style="thin">
        <color rgb="FF000000"/>
      </left>
      <right/>
      <bottom style="thin">
        <color rgb="FF000000"/>
      </bottom>
    </border>
    <border>
      <left/>
      <right style="thin">
        <color rgb="FF000000"/>
      </right>
      <top style="medium">
        <color rgb="FF000000"/>
      </top>
      <bottom style="medium">
        <color rgb="FF000000"/>
      </bottom>
    </border>
    <border>
      <right/>
      <top style="medium">
        <color rgb="FF000000"/>
      </top>
      <bottom/>
    </border>
    <border>
      <right/>
      <top style="thin">
        <color rgb="FF000000"/>
      </top>
      <bottom style="thin">
        <color rgb="FF000000"/>
      </bottom>
    </border>
  </borders>
  <cellStyleXfs count="1">
    <xf borderId="0" fillId="0" fontId="0" numFmtId="0" applyAlignment="1" applyFont="1"/>
  </cellStyleXfs>
  <cellXfs count="526">
    <xf borderId="0" fillId="0" fontId="0" numFmtId="0" xfId="0" applyAlignment="1" applyFont="1">
      <alignment readingOrder="0" shrinkToFit="0" vertical="bottom" wrapText="0"/>
    </xf>
    <xf borderId="1" fillId="2" fontId="1" numFmtId="0" xfId="0" applyAlignment="1" applyBorder="1" applyFill="1" applyFont="1">
      <alignment horizontal="left" readingOrder="0" vertical="center"/>
    </xf>
    <xf borderId="1" fillId="0" fontId="2" numFmtId="164" xfId="0" applyAlignment="1" applyBorder="1" applyFont="1" applyNumberFormat="1">
      <alignment horizontal="left" readingOrder="0" vertical="center"/>
    </xf>
    <xf borderId="1" fillId="0" fontId="2" numFmtId="0" xfId="0" applyAlignment="1" applyBorder="1" applyFont="1">
      <alignment horizontal="left" readingOrder="0" shrinkToFit="0" vertical="center" wrapText="1"/>
    </xf>
    <xf borderId="2" fillId="3" fontId="3" numFmtId="0" xfId="0" applyBorder="1" applyFill="1" applyFont="1"/>
    <xf borderId="3" fillId="3" fontId="3" numFmtId="0" xfId="0" applyBorder="1" applyFont="1"/>
    <xf borderId="4" fillId="3" fontId="3" numFmtId="0" xfId="0" applyBorder="1" applyFont="1"/>
    <xf borderId="5" fillId="3" fontId="3" numFmtId="0" xfId="0" applyBorder="1" applyFont="1"/>
    <xf borderId="6" fillId="3" fontId="3" numFmtId="0" xfId="0" applyBorder="1" applyFont="1"/>
    <xf borderId="6" fillId="3" fontId="4" numFmtId="0" xfId="0" applyBorder="1" applyFont="1"/>
    <xf borderId="6" fillId="4" fontId="3" numFmtId="0" xfId="0" applyBorder="1" applyFill="1" applyFont="1"/>
    <xf borderId="7" fillId="4" fontId="4" numFmtId="0" xfId="0" applyAlignment="1" applyBorder="1" applyFont="1">
      <alignment horizontal="center"/>
    </xf>
    <xf borderId="8" fillId="0" fontId="5" numFmtId="0" xfId="0" applyBorder="1" applyFont="1"/>
    <xf borderId="9" fillId="0" fontId="5" numFmtId="0" xfId="0" applyBorder="1" applyFont="1"/>
    <xf borderId="6" fillId="4" fontId="4" numFmtId="0" xfId="0" applyBorder="1" applyFont="1"/>
    <xf borderId="6" fillId="5" fontId="4" numFmtId="0" xfId="0" applyBorder="1" applyFill="1" applyFont="1"/>
    <xf borderId="7" fillId="5" fontId="4" numFmtId="0" xfId="0" applyAlignment="1" applyBorder="1" applyFont="1">
      <alignment horizontal="center"/>
    </xf>
    <xf borderId="10" fillId="3" fontId="3" numFmtId="0" xfId="0" applyBorder="1" applyFont="1"/>
    <xf borderId="6" fillId="5" fontId="3" numFmtId="0" xfId="0" applyBorder="1" applyFont="1"/>
    <xf borderId="11" fillId="4" fontId="3" numFmtId="165" xfId="0" applyAlignment="1" applyBorder="1" applyFont="1" applyNumberFormat="1">
      <alignment horizontal="center"/>
    </xf>
    <xf borderId="12" fillId="0" fontId="5" numFmtId="0" xfId="0" applyBorder="1" applyFont="1"/>
    <xf borderId="13" fillId="0" fontId="5" numFmtId="0" xfId="0" applyBorder="1" applyFont="1"/>
    <xf borderId="11" fillId="5" fontId="3" numFmtId="165" xfId="0" applyAlignment="1" applyBorder="1" applyFont="1" applyNumberFormat="1">
      <alignment horizontal="center"/>
    </xf>
    <xf borderId="7" fillId="3" fontId="3" numFmtId="0" xfId="0" applyAlignment="1" applyBorder="1" applyFont="1">
      <alignment horizontal="center" vertical="center"/>
    </xf>
    <xf borderId="14" fillId="3" fontId="6" numFmtId="10" xfId="0" applyAlignment="1" applyBorder="1" applyFont="1" applyNumberFormat="1">
      <alignment horizontal="center" vertical="center"/>
    </xf>
    <xf borderId="15" fillId="0" fontId="5" numFmtId="0" xfId="0" applyBorder="1" applyFont="1"/>
    <xf borderId="16" fillId="0" fontId="5" numFmtId="0" xfId="0" applyBorder="1" applyFont="1"/>
    <xf borderId="17" fillId="0" fontId="5" numFmtId="0" xfId="0" applyBorder="1" applyFont="1"/>
    <xf borderId="18" fillId="0" fontId="5" numFmtId="0" xfId="0" applyBorder="1" applyFont="1"/>
    <xf borderId="19" fillId="0" fontId="5" numFmtId="0" xfId="0" applyBorder="1" applyFont="1"/>
    <xf borderId="20" fillId="3" fontId="3" numFmtId="0" xfId="0" applyBorder="1" applyFont="1"/>
    <xf borderId="21" fillId="3" fontId="3" numFmtId="0" xfId="0" applyBorder="1" applyFont="1"/>
    <xf borderId="22" fillId="3" fontId="3" numFmtId="0" xfId="0" applyBorder="1" applyFont="1"/>
    <xf borderId="23" fillId="6" fontId="7" numFmtId="0" xfId="0" applyAlignment="1" applyBorder="1" applyFill="1" applyFont="1">
      <alignment shrinkToFit="0" vertical="center" wrapText="1"/>
    </xf>
    <xf borderId="11" fillId="0" fontId="3" numFmtId="0" xfId="0" applyBorder="1" applyFont="1"/>
    <xf borderId="12" fillId="0" fontId="3" numFmtId="0" xfId="0" applyBorder="1" applyFont="1"/>
    <xf borderId="13" fillId="0" fontId="3" numFmtId="0" xfId="0" applyBorder="1" applyFont="1"/>
    <xf borderId="0" fillId="0" fontId="8" numFmtId="0" xfId="0" applyFont="1"/>
    <xf borderId="0" fillId="0" fontId="8" numFmtId="0" xfId="0" applyAlignment="1" applyFont="1">
      <alignment shrinkToFit="0" wrapText="1"/>
    </xf>
    <xf borderId="11" fillId="7" fontId="8" numFmtId="0" xfId="0" applyAlignment="1" applyBorder="1" applyFill="1" applyFont="1">
      <alignment horizontal="left" shrinkToFit="0" wrapText="1"/>
    </xf>
    <xf borderId="0" fillId="0" fontId="9" numFmtId="0" xfId="0" applyFont="1"/>
    <xf borderId="14" fillId="6" fontId="10" numFmtId="0" xfId="0" applyAlignment="1" applyBorder="1" applyFont="1">
      <alignment horizontal="center" shrinkToFit="0" vertical="center" wrapText="1"/>
    </xf>
    <xf borderId="24" fillId="0" fontId="5" numFmtId="0" xfId="0" applyBorder="1" applyFont="1"/>
    <xf borderId="25" fillId="0" fontId="5" numFmtId="0" xfId="0" applyBorder="1" applyFont="1"/>
    <xf borderId="0" fillId="0" fontId="8" numFmtId="0" xfId="0" applyAlignment="1" applyFont="1">
      <alignment vertical="top"/>
    </xf>
    <xf borderId="26" fillId="8" fontId="11" numFmtId="0" xfId="0" applyAlignment="1" applyBorder="1" applyFill="1" applyFont="1">
      <alignment horizontal="center" shrinkToFit="0" vertical="top" wrapText="1"/>
    </xf>
    <xf borderId="27" fillId="8" fontId="11" numFmtId="166" xfId="0" applyAlignment="1" applyBorder="1" applyFont="1" applyNumberFormat="1">
      <alignment horizontal="center" shrinkToFit="0" vertical="top" wrapText="1"/>
    </xf>
    <xf borderId="28" fillId="8" fontId="11" numFmtId="166" xfId="0" applyAlignment="1" applyBorder="1" applyFont="1" applyNumberFormat="1">
      <alignment horizontal="center" shrinkToFit="0" vertical="top" wrapText="1"/>
    </xf>
    <xf borderId="29" fillId="8" fontId="11" numFmtId="0" xfId="0" applyAlignment="1" applyBorder="1" applyFont="1">
      <alignment horizontal="center" shrinkToFit="0" vertical="top" wrapText="1"/>
    </xf>
    <xf borderId="30" fillId="0" fontId="5" numFmtId="0" xfId="0" applyBorder="1" applyFont="1"/>
    <xf borderId="29" fillId="0" fontId="9" numFmtId="0" xfId="0" applyAlignment="1" applyBorder="1" applyFont="1">
      <alignment horizontal="center" vertical="center"/>
    </xf>
    <xf borderId="0" fillId="0" fontId="9" numFmtId="0" xfId="0" applyAlignment="1" applyFont="1">
      <alignment vertical="top"/>
    </xf>
    <xf borderId="0" fillId="0" fontId="12" numFmtId="0" xfId="0" applyAlignment="1" applyFont="1">
      <alignment vertical="top"/>
    </xf>
    <xf borderId="31" fillId="0" fontId="5" numFmtId="0" xfId="0" applyBorder="1" applyFont="1"/>
    <xf borderId="32" fillId="8" fontId="11" numFmtId="166" xfId="0" applyAlignment="1" applyBorder="1" applyFont="1" applyNumberFormat="1">
      <alignment horizontal="center" shrinkToFit="0" vertical="center" wrapText="1"/>
    </xf>
    <xf borderId="33" fillId="8" fontId="11" numFmtId="166" xfId="0" applyAlignment="1" applyBorder="1" applyFont="1" applyNumberFormat="1">
      <alignment horizontal="center" shrinkToFit="0" vertical="center" wrapText="1"/>
    </xf>
    <xf borderId="34" fillId="8" fontId="13" numFmtId="0" xfId="0" applyAlignment="1" applyBorder="1" applyFont="1">
      <alignment horizontal="center" shrinkToFit="0" vertical="center" wrapText="1"/>
    </xf>
    <xf borderId="35" fillId="8" fontId="13" numFmtId="0" xfId="0" applyAlignment="1" applyBorder="1" applyFont="1">
      <alignment horizontal="center" shrinkToFit="0" vertical="center" wrapText="1"/>
    </xf>
    <xf borderId="34" fillId="0" fontId="12" numFmtId="0" xfId="0" applyAlignment="1" applyBorder="1" applyFont="1">
      <alignment horizontal="center" shrinkToFit="0" vertical="center" wrapText="1"/>
    </xf>
    <xf borderId="35" fillId="0" fontId="12" numFmtId="0" xfId="0" applyAlignment="1" applyBorder="1" applyFont="1">
      <alignment horizontal="center" shrinkToFit="0" vertical="center" wrapText="1"/>
    </xf>
    <xf borderId="36" fillId="6" fontId="7" numFmtId="166" xfId="0" applyAlignment="1" applyBorder="1" applyFont="1" applyNumberFormat="1">
      <alignment vertical="center"/>
    </xf>
    <xf borderId="37" fillId="6" fontId="7" numFmtId="166" xfId="0" applyAlignment="1" applyBorder="1" applyFont="1" applyNumberFormat="1">
      <alignment vertical="center"/>
    </xf>
    <xf borderId="23" fillId="6" fontId="7" numFmtId="166" xfId="0" applyAlignment="1" applyBorder="1" applyFont="1" applyNumberFormat="1">
      <alignment vertical="center"/>
    </xf>
    <xf borderId="38" fillId="6" fontId="7" numFmtId="166" xfId="0" applyAlignment="1" applyBorder="1" applyFont="1" applyNumberFormat="1">
      <alignment vertical="center"/>
    </xf>
    <xf borderId="39" fillId="9" fontId="9" numFmtId="166" xfId="0" applyAlignment="1" applyBorder="1" applyFill="1" applyFont="1" applyNumberFormat="1">
      <alignment horizontal="center" vertical="center"/>
    </xf>
    <xf borderId="40" fillId="10" fontId="9" numFmtId="166" xfId="0" applyAlignment="1" applyBorder="1" applyFill="1" applyFont="1" applyNumberFormat="1">
      <alignment horizontal="center" vertical="center"/>
    </xf>
    <xf borderId="39" fillId="11" fontId="11" numFmtId="0" xfId="0" applyAlignment="1" applyBorder="1" applyFill="1" applyFont="1">
      <alignment shrinkToFit="0" vertical="center" wrapText="1"/>
    </xf>
    <xf borderId="1" fillId="11" fontId="9" numFmtId="166" xfId="0" applyAlignment="1" applyBorder="1" applyFont="1" applyNumberFormat="1">
      <alignment vertical="center"/>
    </xf>
    <xf borderId="40" fillId="11" fontId="9" numFmtId="166" xfId="0" applyAlignment="1" applyBorder="1" applyFont="1" applyNumberFormat="1">
      <alignment vertical="center"/>
    </xf>
    <xf borderId="41" fillId="11" fontId="9" numFmtId="166" xfId="0" applyAlignment="1" applyBorder="1" applyFont="1" applyNumberFormat="1">
      <alignment vertical="center"/>
    </xf>
    <xf borderId="39" fillId="11" fontId="9" numFmtId="166" xfId="0" applyAlignment="1" applyBorder="1" applyFont="1" applyNumberFormat="1">
      <alignment vertical="center"/>
    </xf>
    <xf borderId="40" fillId="9" fontId="9" numFmtId="166" xfId="0" applyAlignment="1" applyBorder="1" applyFont="1" applyNumberFormat="1">
      <alignment horizontal="center" vertical="center"/>
    </xf>
    <xf borderId="39" fillId="0" fontId="9" numFmtId="0" xfId="0" applyAlignment="1" applyBorder="1" applyFont="1">
      <alignment horizontal="left" shrinkToFit="0" vertical="center" wrapText="1"/>
    </xf>
    <xf borderId="1" fillId="0" fontId="9" numFmtId="166" xfId="0" applyAlignment="1" applyBorder="1" applyFont="1" applyNumberFormat="1">
      <alignment shrinkToFit="0" vertical="center" wrapText="1"/>
    </xf>
    <xf borderId="42" fillId="0" fontId="9" numFmtId="166" xfId="0" applyAlignment="1" applyBorder="1" applyFont="1" applyNumberFormat="1">
      <alignment shrinkToFit="0" vertical="center" wrapText="1"/>
    </xf>
    <xf borderId="39" fillId="0" fontId="9" numFmtId="166" xfId="0" applyAlignment="1" applyBorder="1" applyFont="1" applyNumberFormat="1">
      <alignment shrinkToFit="0" vertical="center" wrapText="1"/>
    </xf>
    <xf borderId="40" fillId="0" fontId="9" numFmtId="166" xfId="0" applyAlignment="1" applyBorder="1" applyFont="1" applyNumberFormat="1">
      <alignment shrinkToFit="0" vertical="center" wrapText="1"/>
    </xf>
    <xf borderId="43" fillId="0" fontId="9" numFmtId="0" xfId="0" applyAlignment="1" applyBorder="1" applyFont="1">
      <alignment shrinkToFit="0" wrapText="1"/>
    </xf>
    <xf borderId="43" fillId="0" fontId="9" numFmtId="0" xfId="0" applyAlignment="1" applyBorder="1" applyFont="1">
      <alignment horizontal="left" shrinkToFit="0" vertical="center" wrapText="1"/>
    </xf>
    <xf borderId="44" fillId="12" fontId="9" numFmtId="166" xfId="0" applyAlignment="1" applyBorder="1" applyFill="1" applyFont="1" applyNumberFormat="1">
      <alignment vertical="center"/>
    </xf>
    <xf borderId="45" fillId="12" fontId="9" numFmtId="166" xfId="0" applyAlignment="1" applyBorder="1" applyFont="1" applyNumberFormat="1">
      <alignment vertical="center"/>
    </xf>
    <xf borderId="46" fillId="12" fontId="9" numFmtId="166" xfId="0" applyAlignment="1" applyBorder="1" applyFont="1" applyNumberFormat="1">
      <alignment vertical="center"/>
    </xf>
    <xf borderId="47" fillId="12" fontId="9" numFmtId="166" xfId="0" applyAlignment="1" applyBorder="1" applyFont="1" applyNumberFormat="1">
      <alignment vertical="center"/>
    </xf>
    <xf borderId="48" fillId="11" fontId="9" numFmtId="166" xfId="0" applyAlignment="1" applyBorder="1" applyFont="1" applyNumberFormat="1">
      <alignment vertical="center"/>
    </xf>
    <xf borderId="31" fillId="0" fontId="9" numFmtId="0" xfId="0" applyAlignment="1" applyBorder="1" applyFont="1">
      <alignment horizontal="left" shrinkToFit="0" vertical="center" wrapText="1"/>
    </xf>
    <xf borderId="49" fillId="12" fontId="9" numFmtId="166" xfId="0" applyAlignment="1" applyBorder="1" applyFont="1" applyNumberFormat="1">
      <alignment vertical="center"/>
    </xf>
    <xf borderId="50" fillId="0" fontId="9" numFmtId="166" xfId="0" applyAlignment="1" applyBorder="1" applyFont="1" applyNumberFormat="1">
      <alignment vertical="center"/>
    </xf>
    <xf borderId="51" fillId="0" fontId="9" numFmtId="166" xfId="0" applyAlignment="1" applyBorder="1" applyFont="1" applyNumberFormat="1">
      <alignment vertical="center"/>
    </xf>
    <xf borderId="31" fillId="0" fontId="9" numFmtId="166" xfId="0" applyAlignment="1" applyBorder="1" applyFont="1" applyNumberFormat="1">
      <alignment vertical="center"/>
    </xf>
    <xf borderId="52" fillId="0" fontId="9" numFmtId="166" xfId="0" applyAlignment="1" applyBorder="1" applyFont="1" applyNumberFormat="1">
      <alignment vertical="center"/>
    </xf>
    <xf borderId="23" fillId="6" fontId="10" numFmtId="0" xfId="0" applyAlignment="1" applyBorder="1" applyFont="1">
      <alignment shrinkToFit="0" vertical="center" wrapText="1"/>
    </xf>
    <xf borderId="27" fillId="6" fontId="9" numFmtId="166" xfId="0" applyAlignment="1" applyBorder="1" applyFont="1" applyNumberFormat="1">
      <alignment vertical="center"/>
    </xf>
    <xf borderId="28" fillId="6" fontId="9" numFmtId="166" xfId="0" applyAlignment="1" applyBorder="1" applyFont="1" applyNumberFormat="1">
      <alignment vertical="center"/>
    </xf>
    <xf borderId="23" fillId="6" fontId="9" numFmtId="166" xfId="0" applyAlignment="1" applyBorder="1" applyFont="1" applyNumberFormat="1">
      <alignment vertical="center"/>
    </xf>
    <xf borderId="53" fillId="6" fontId="9" numFmtId="166" xfId="0" applyAlignment="1" applyBorder="1" applyFont="1" applyNumberFormat="1">
      <alignment vertical="center"/>
    </xf>
    <xf borderId="39" fillId="10" fontId="9" numFmtId="166" xfId="0" applyAlignment="1" applyBorder="1" applyFont="1" applyNumberFormat="1">
      <alignment horizontal="center" vertical="center"/>
    </xf>
    <xf borderId="1" fillId="12" fontId="9" numFmtId="166" xfId="0" applyAlignment="1" applyBorder="1" applyFont="1" applyNumberFormat="1">
      <alignment vertical="center"/>
    </xf>
    <xf borderId="41" fillId="12" fontId="9" numFmtId="166" xfId="0" applyAlignment="1" applyBorder="1" applyFont="1" applyNumberFormat="1">
      <alignment vertical="center"/>
    </xf>
    <xf borderId="39" fillId="12" fontId="9" numFmtId="166" xfId="0" applyAlignment="1" applyBorder="1" applyFont="1" applyNumberFormat="1">
      <alignment vertical="center"/>
    </xf>
    <xf borderId="40" fillId="12" fontId="9" numFmtId="166" xfId="0" applyAlignment="1" applyBorder="1" applyFont="1" applyNumberFormat="1">
      <alignment vertical="center"/>
    </xf>
    <xf borderId="1" fillId="13" fontId="9" numFmtId="166" xfId="0" applyAlignment="1" applyBorder="1" applyFill="1" applyFont="1" applyNumberFormat="1">
      <alignment vertical="center"/>
    </xf>
    <xf borderId="1" fillId="0" fontId="9" numFmtId="166" xfId="0" applyAlignment="1" applyBorder="1" applyFont="1" applyNumberFormat="1">
      <alignment vertical="center"/>
    </xf>
    <xf borderId="42" fillId="0" fontId="9" numFmtId="166" xfId="0" applyAlignment="1" applyBorder="1" applyFont="1" applyNumberFormat="1">
      <alignment vertical="center"/>
    </xf>
    <xf borderId="39" fillId="0" fontId="9" numFmtId="166" xfId="0" applyAlignment="1" applyBorder="1" applyFont="1" applyNumberFormat="1">
      <alignment vertical="center"/>
    </xf>
    <xf borderId="40" fillId="0" fontId="9" numFmtId="166" xfId="0" applyAlignment="1" applyBorder="1" applyFont="1" applyNumberFormat="1">
      <alignment vertical="center"/>
    </xf>
    <xf borderId="54" fillId="11" fontId="11" numFmtId="0" xfId="0" applyAlignment="1" applyBorder="1" applyFont="1">
      <alignment shrinkToFit="0" vertical="center" wrapText="1"/>
    </xf>
    <xf borderId="55" fillId="11" fontId="9" numFmtId="166" xfId="0" applyAlignment="1" applyBorder="1" applyFont="1" applyNumberFormat="1">
      <alignment vertical="center"/>
    </xf>
    <xf borderId="56" fillId="11" fontId="9" numFmtId="166" xfId="0" applyAlignment="1" applyBorder="1" applyFont="1" applyNumberFormat="1">
      <alignment vertical="center"/>
    </xf>
    <xf borderId="54" fillId="11" fontId="9" numFmtId="166" xfId="0" applyAlignment="1" applyBorder="1" applyFont="1" applyNumberFormat="1">
      <alignment vertical="center"/>
    </xf>
    <xf borderId="57" fillId="11" fontId="9" numFmtId="166" xfId="0" applyAlignment="1" applyBorder="1" applyFont="1" applyNumberFormat="1">
      <alignment vertical="center"/>
    </xf>
    <xf borderId="39" fillId="6" fontId="7" numFmtId="0" xfId="0" applyAlignment="1" applyBorder="1" applyFont="1">
      <alignment shrinkToFit="0" vertical="center" wrapText="1"/>
    </xf>
    <xf borderId="1" fillId="6" fontId="9" numFmtId="166" xfId="0" applyAlignment="1" applyBorder="1" applyFont="1" applyNumberFormat="1">
      <alignment vertical="center"/>
    </xf>
    <xf borderId="41" fillId="6" fontId="9" numFmtId="166" xfId="0" applyAlignment="1" applyBorder="1" applyFont="1" applyNumberFormat="1">
      <alignment vertical="center"/>
    </xf>
    <xf borderId="39" fillId="6" fontId="9" numFmtId="166" xfId="0" applyAlignment="1" applyBorder="1" applyFont="1" applyNumberFormat="1">
      <alignment vertical="center"/>
    </xf>
    <xf borderId="40" fillId="6" fontId="9" numFmtId="166" xfId="0" applyAlignment="1" applyBorder="1" applyFont="1" applyNumberFormat="1">
      <alignment vertical="center"/>
    </xf>
    <xf borderId="1" fillId="14" fontId="9" numFmtId="166" xfId="0" applyAlignment="1" applyBorder="1" applyFill="1" applyFont="1" applyNumberFormat="1">
      <alignment vertical="center"/>
    </xf>
    <xf borderId="39" fillId="14" fontId="9" numFmtId="166" xfId="0" applyAlignment="1" applyBorder="1" applyFont="1" applyNumberFormat="1">
      <alignment vertical="center"/>
    </xf>
    <xf borderId="40" fillId="14" fontId="9" numFmtId="166" xfId="0" applyAlignment="1" applyBorder="1" applyFont="1" applyNumberFormat="1">
      <alignment vertical="center"/>
    </xf>
    <xf borderId="58" fillId="14" fontId="9" numFmtId="166" xfId="0" applyAlignment="1" applyBorder="1" applyFont="1" applyNumberFormat="1">
      <alignment horizontal="center" vertical="center"/>
    </xf>
    <xf borderId="59" fillId="14" fontId="9" numFmtId="166" xfId="0" applyAlignment="1" applyBorder="1" applyFont="1" applyNumberFormat="1">
      <alignment horizontal="center" vertical="center"/>
    </xf>
    <xf borderId="0" fillId="0" fontId="9" numFmtId="166" xfId="0" applyAlignment="1" applyFont="1" applyNumberFormat="1">
      <alignment horizontal="center" vertical="center"/>
    </xf>
    <xf borderId="39" fillId="6" fontId="10" numFmtId="0" xfId="0" applyAlignment="1" applyBorder="1" applyFont="1">
      <alignment shrinkToFit="0" vertical="center" wrapText="1"/>
    </xf>
    <xf borderId="60" fillId="0" fontId="9" numFmtId="0" xfId="0" applyAlignment="1" applyBorder="1" applyFont="1">
      <alignment horizontal="left" shrinkToFit="0" vertical="center" wrapText="1"/>
    </xf>
    <xf borderId="61" fillId="0" fontId="9" numFmtId="166" xfId="0" applyAlignment="1" applyBorder="1" applyFont="1" applyNumberFormat="1">
      <alignment vertical="center"/>
    </xf>
    <xf borderId="61" fillId="14" fontId="9" numFmtId="166" xfId="0" applyAlignment="1" applyBorder="1" applyFont="1" applyNumberFormat="1">
      <alignment vertical="center"/>
    </xf>
    <xf borderId="62" fillId="0" fontId="9" numFmtId="166" xfId="0" applyAlignment="1" applyBorder="1" applyFont="1" applyNumberFormat="1">
      <alignment vertical="center"/>
    </xf>
    <xf borderId="60" fillId="14" fontId="9" numFmtId="166" xfId="0" applyAlignment="1" applyBorder="1" applyFont="1" applyNumberFormat="1">
      <alignment vertical="center"/>
    </xf>
    <xf borderId="63" fillId="14" fontId="9" numFmtId="166" xfId="0" applyAlignment="1" applyBorder="1" applyFont="1" applyNumberFormat="1">
      <alignment vertical="center"/>
    </xf>
    <xf borderId="64" fillId="6" fontId="10" numFmtId="0" xfId="0" applyAlignment="1" applyBorder="1" applyFont="1">
      <alignment shrinkToFit="0" vertical="center" wrapText="1"/>
    </xf>
    <xf borderId="49" fillId="6" fontId="9" numFmtId="166" xfId="0" applyAlignment="1" applyBorder="1" applyFont="1" applyNumberFormat="1">
      <alignment vertical="center"/>
    </xf>
    <xf borderId="65" fillId="6" fontId="9" numFmtId="166" xfId="0" applyAlignment="1" applyBorder="1" applyFont="1" applyNumberFormat="1">
      <alignment vertical="center"/>
    </xf>
    <xf borderId="64" fillId="6" fontId="9" numFmtId="166" xfId="0" applyAlignment="1" applyBorder="1" applyFont="1" applyNumberFormat="1">
      <alignment vertical="center"/>
    </xf>
    <xf borderId="66" fillId="6" fontId="9" numFmtId="166" xfId="0" applyAlignment="1" applyBorder="1" applyFont="1" applyNumberFormat="1">
      <alignment vertical="center"/>
    </xf>
    <xf borderId="34" fillId="10" fontId="9" numFmtId="166" xfId="0" applyAlignment="1" applyBorder="1" applyFont="1" applyNumberFormat="1">
      <alignment horizontal="center" vertical="center"/>
    </xf>
    <xf borderId="35" fillId="10" fontId="9" numFmtId="166" xfId="0" applyAlignment="1" applyBorder="1" applyFont="1" applyNumberFormat="1">
      <alignment horizontal="center" vertical="center"/>
    </xf>
    <xf borderId="0" fillId="0" fontId="9" numFmtId="0" xfId="0" applyAlignment="1" applyFont="1">
      <alignment shrinkToFit="0" wrapText="1"/>
    </xf>
    <xf borderId="0" fillId="0" fontId="9" numFmtId="166" xfId="0" applyFont="1" applyNumberFormat="1"/>
    <xf borderId="0" fillId="0" fontId="9" numFmtId="166" xfId="0" applyAlignment="1" applyFont="1" applyNumberFormat="1">
      <alignment vertical="center"/>
    </xf>
    <xf borderId="0" fillId="0" fontId="12" numFmtId="166" xfId="0" applyAlignment="1" applyFont="1" applyNumberFormat="1">
      <alignment horizontal="center" vertical="center"/>
    </xf>
    <xf borderId="67" fillId="6" fontId="10" numFmtId="165" xfId="0" applyAlignment="1" applyBorder="1" applyFont="1" applyNumberFormat="1">
      <alignment horizontal="center" shrinkToFit="0" vertical="center" wrapText="1"/>
    </xf>
    <xf borderId="68" fillId="6" fontId="10" numFmtId="165" xfId="0" applyAlignment="1" applyBorder="1" applyFont="1" applyNumberFormat="1">
      <alignment horizontal="center" shrinkToFit="0" vertical="center" wrapText="1"/>
    </xf>
    <xf borderId="69" fillId="6" fontId="10" numFmtId="165" xfId="0" applyAlignment="1" applyBorder="1" applyFont="1" applyNumberFormat="1">
      <alignment horizontal="center" shrinkToFit="0" vertical="center" wrapText="1"/>
    </xf>
    <xf borderId="29" fillId="6" fontId="14" numFmtId="0" xfId="0" applyAlignment="1" applyBorder="1" applyFont="1">
      <alignment horizontal="center" vertical="center"/>
    </xf>
    <xf borderId="70" fillId="0" fontId="5" numFmtId="0" xfId="0" applyBorder="1" applyFont="1"/>
    <xf borderId="71" fillId="0" fontId="5" numFmtId="0" xfId="0" applyBorder="1" applyFont="1"/>
    <xf borderId="33" fillId="6" fontId="10" numFmtId="165" xfId="0" applyAlignment="1" applyBorder="1" applyFont="1" applyNumberFormat="1">
      <alignment horizontal="center" shrinkToFit="0" vertical="center" wrapText="1"/>
    </xf>
    <xf borderId="35" fillId="6" fontId="10" numFmtId="165" xfId="0" applyAlignment="1" applyBorder="1" applyFont="1" applyNumberFormat="1">
      <alignment horizontal="center" shrinkToFit="0" vertical="center" wrapText="1"/>
    </xf>
    <xf borderId="34" fillId="6" fontId="15" numFmtId="0" xfId="0" applyAlignment="1" applyBorder="1" applyFont="1">
      <alignment horizontal="center" shrinkToFit="0" vertical="center" wrapText="1"/>
    </xf>
    <xf borderId="35" fillId="6" fontId="15" numFmtId="0" xfId="0" applyAlignment="1" applyBorder="1" applyFont="1">
      <alignment horizontal="center" shrinkToFit="0" vertical="center" wrapText="1"/>
    </xf>
    <xf borderId="72" fillId="0" fontId="9" numFmtId="0" xfId="0" applyAlignment="1" applyBorder="1" applyFont="1">
      <alignment shrinkToFit="0" vertical="center" wrapText="1"/>
    </xf>
    <xf borderId="73" fillId="0" fontId="8" numFmtId="165" xfId="0" applyBorder="1" applyFont="1" applyNumberFormat="1"/>
    <xf borderId="74" fillId="0" fontId="8" numFmtId="165" xfId="0" applyBorder="1" applyFont="1" applyNumberFormat="1"/>
    <xf borderId="54" fillId="9" fontId="9" numFmtId="166" xfId="0" applyAlignment="1" applyBorder="1" applyFont="1" applyNumberFormat="1">
      <alignment horizontal="center" vertical="center"/>
    </xf>
    <xf borderId="57" fillId="10" fontId="9" numFmtId="166" xfId="0" applyAlignment="1" applyBorder="1" applyFont="1" applyNumberFormat="1">
      <alignment horizontal="center" vertical="center"/>
    </xf>
    <xf borderId="39" fillId="0" fontId="9" numFmtId="0" xfId="0" applyAlignment="1" applyBorder="1" applyFont="1">
      <alignment shrinkToFit="0" vertical="center" wrapText="1"/>
    </xf>
    <xf borderId="1" fillId="0" fontId="8" numFmtId="165" xfId="0" applyBorder="1" applyFont="1" applyNumberFormat="1"/>
    <xf borderId="40" fillId="0" fontId="8" numFmtId="165" xfId="0" applyBorder="1" applyFont="1" applyNumberFormat="1"/>
    <xf borderId="39" fillId="15" fontId="9" numFmtId="0" xfId="0" applyAlignment="1" applyBorder="1" applyFill="1" applyFont="1">
      <alignment shrinkToFit="0" vertical="center" wrapText="1"/>
    </xf>
    <xf borderId="1" fillId="15" fontId="8" numFmtId="165" xfId="0" applyBorder="1" applyFont="1" applyNumberFormat="1"/>
    <xf borderId="40" fillId="15" fontId="8" numFmtId="165" xfId="0" applyBorder="1" applyFont="1" applyNumberFormat="1"/>
    <xf borderId="39" fillId="0" fontId="16" numFmtId="0" xfId="0" applyAlignment="1" applyBorder="1" applyFont="1">
      <alignment shrinkToFit="0" vertical="center" wrapText="1"/>
    </xf>
    <xf borderId="0" fillId="0" fontId="9" numFmtId="167" xfId="0" applyFont="1" applyNumberFormat="1"/>
    <xf borderId="0" fillId="0" fontId="9" numFmtId="168" xfId="0" applyFont="1" applyNumberFormat="1"/>
    <xf borderId="6" fillId="8" fontId="17" numFmtId="0" xfId="0" applyBorder="1" applyFont="1"/>
    <xf borderId="43" fillId="0" fontId="16" numFmtId="0" xfId="0" applyAlignment="1" applyBorder="1" applyFont="1">
      <alignment shrinkToFit="0" vertical="center" wrapText="1"/>
    </xf>
    <xf borderId="75" fillId="0" fontId="8" numFmtId="165" xfId="0" applyBorder="1" applyFont="1" applyNumberFormat="1"/>
    <xf borderId="0" fillId="0" fontId="9" numFmtId="169" xfId="0" applyFont="1" applyNumberFormat="1"/>
    <xf borderId="1" fillId="0" fontId="9" numFmtId="0" xfId="0" applyAlignment="1" applyBorder="1" applyFont="1">
      <alignment shrinkToFit="0" vertical="center" wrapText="1"/>
    </xf>
    <xf borderId="76" fillId="0" fontId="8" numFmtId="165" xfId="0" applyBorder="1" applyFont="1" applyNumberFormat="1"/>
    <xf borderId="1" fillId="7" fontId="13" numFmtId="0" xfId="0" applyBorder="1" applyFont="1"/>
    <xf borderId="77" fillId="8" fontId="17" numFmtId="0" xfId="0" applyAlignment="1" applyBorder="1" applyFont="1">
      <alignment shrinkToFit="0" wrapText="1"/>
    </xf>
    <xf borderId="73" fillId="0" fontId="5" numFmtId="0" xfId="0" applyBorder="1" applyFont="1"/>
    <xf borderId="55" fillId="9" fontId="9" numFmtId="166" xfId="0" applyAlignment="1" applyBorder="1" applyFont="1" applyNumberFormat="1">
      <alignment horizontal="center" vertical="center"/>
    </xf>
    <xf borderId="0" fillId="0" fontId="18" numFmtId="0" xfId="0" applyFont="1"/>
    <xf borderId="0" fillId="0" fontId="18" numFmtId="0" xfId="0" applyAlignment="1" applyFont="1">
      <alignment shrinkToFit="0" wrapText="1"/>
    </xf>
    <xf borderId="11" fillId="7" fontId="18" numFmtId="0" xfId="0" applyAlignment="1" applyBorder="1" applyFont="1">
      <alignment horizontal="left" shrinkToFit="0" wrapText="1"/>
    </xf>
    <xf borderId="78" fillId="16" fontId="19" numFmtId="0" xfId="0" applyAlignment="1" applyBorder="1" applyFill="1" applyFont="1">
      <alignment shrinkToFit="0" vertical="center" wrapText="1"/>
    </xf>
    <xf borderId="12" fillId="0" fontId="12" numFmtId="0" xfId="0" applyBorder="1" applyFont="1"/>
    <xf borderId="13" fillId="0" fontId="12" numFmtId="0" xfId="0" applyBorder="1" applyFont="1"/>
    <xf borderId="0" fillId="0" fontId="20" numFmtId="0" xfId="0" applyFont="1"/>
    <xf borderId="26" fillId="16" fontId="21" numFmtId="0" xfId="0" applyAlignment="1" applyBorder="1" applyFont="1">
      <alignment horizontal="center" shrinkToFit="0" vertical="center" wrapText="1"/>
    </xf>
    <xf borderId="79" fillId="16" fontId="21" numFmtId="0" xfId="0" applyAlignment="1" applyBorder="1" applyFont="1">
      <alignment horizontal="center" shrinkToFit="0" vertical="center" wrapText="1"/>
    </xf>
    <xf borderId="68" fillId="16" fontId="22" numFmtId="0" xfId="0" applyAlignment="1" applyBorder="1" applyFont="1">
      <alignment horizontal="center" shrinkToFit="0" vertical="center" wrapText="1"/>
    </xf>
    <xf borderId="11" fillId="17" fontId="21" numFmtId="0" xfId="0" applyAlignment="1" applyBorder="1" applyFill="1" applyFont="1">
      <alignment horizontal="center" shrinkToFit="0" vertical="center" wrapText="1"/>
    </xf>
    <xf borderId="80" fillId="0" fontId="5" numFmtId="0" xfId="0" applyBorder="1" applyFont="1"/>
    <xf borderId="69" fillId="17" fontId="21" numFmtId="0" xfId="0" applyAlignment="1" applyBorder="1" applyFont="1">
      <alignment horizontal="center" shrinkToFit="0" vertical="center" wrapText="1"/>
    </xf>
    <xf borderId="81" fillId="0" fontId="5" numFmtId="0" xfId="0" applyBorder="1" applyFont="1"/>
    <xf borderId="14" fillId="16" fontId="22" numFmtId="0" xfId="0" applyAlignment="1" applyBorder="1" applyFont="1">
      <alignment horizontal="center" shrinkToFit="0" vertical="center" wrapText="1"/>
    </xf>
    <xf borderId="0" fillId="0" fontId="3" numFmtId="0" xfId="0" applyFont="1"/>
    <xf borderId="82" fillId="0" fontId="5" numFmtId="0" xfId="0" applyBorder="1" applyFont="1"/>
    <xf borderId="83" fillId="0" fontId="5" numFmtId="0" xfId="0" applyBorder="1" applyFont="1"/>
    <xf borderId="84" fillId="0" fontId="5" numFmtId="0" xfId="0" applyBorder="1" applyFont="1"/>
    <xf borderId="85" fillId="17" fontId="21" numFmtId="0" xfId="0" applyAlignment="1" applyBorder="1" applyFont="1">
      <alignment horizontal="center" shrinkToFit="0" vertical="center" wrapText="1"/>
    </xf>
    <xf borderId="86" fillId="17" fontId="21" numFmtId="0" xfId="0" applyAlignment="1" applyBorder="1" applyFont="1">
      <alignment horizontal="center" shrinkToFit="0" vertical="center" wrapText="1"/>
    </xf>
    <xf borderId="42" fillId="17" fontId="13" numFmtId="0" xfId="0" applyAlignment="1" applyBorder="1" applyFont="1">
      <alignment horizontal="center" shrinkToFit="0" vertical="center" wrapText="1"/>
    </xf>
    <xf borderId="87" fillId="0" fontId="5" numFmtId="0" xfId="0" applyBorder="1" applyFont="1"/>
    <xf borderId="88" fillId="17" fontId="13" numFmtId="0" xfId="0" applyAlignment="1" applyBorder="1" applyFont="1">
      <alignment horizontal="center" shrinkToFit="0" vertical="center" wrapText="1"/>
    </xf>
    <xf borderId="50" fillId="0" fontId="5" numFmtId="0" xfId="0" applyBorder="1" applyFont="1"/>
    <xf borderId="34" fillId="17" fontId="21" numFmtId="0" xfId="0" applyAlignment="1" applyBorder="1" applyFont="1">
      <alignment horizontal="center" shrinkToFit="0" vertical="center" wrapText="1"/>
    </xf>
    <xf borderId="32" fillId="17" fontId="21" numFmtId="0" xfId="0" applyAlignment="1" applyBorder="1" applyFont="1">
      <alignment horizontal="center" shrinkToFit="0" vertical="center" wrapText="1"/>
    </xf>
    <xf borderId="1" fillId="17" fontId="13" numFmtId="0" xfId="0" applyAlignment="1" applyBorder="1" applyFont="1">
      <alignment horizontal="center" shrinkToFit="0" vertical="center" wrapText="1"/>
    </xf>
    <xf borderId="74" fillId="0" fontId="5" numFmtId="0" xfId="0" applyBorder="1" applyFont="1"/>
    <xf borderId="72" fillId="0" fontId="20" numFmtId="0" xfId="0" applyAlignment="1" applyBorder="1" applyFont="1">
      <alignment shrinkToFit="0" wrapText="1"/>
    </xf>
    <xf borderId="73" fillId="0" fontId="20" numFmtId="0" xfId="0" applyBorder="1" applyFont="1"/>
    <xf borderId="89" fillId="0" fontId="20" numFmtId="0" xfId="0" applyAlignment="1" applyBorder="1" applyFont="1">
      <alignment vertical="center"/>
    </xf>
    <xf borderId="72" fillId="0" fontId="20" numFmtId="165" xfId="0" applyBorder="1" applyFont="1" applyNumberFormat="1"/>
    <xf borderId="73" fillId="0" fontId="20" numFmtId="165" xfId="0" applyBorder="1" applyFont="1" applyNumberFormat="1"/>
    <xf borderId="90" fillId="12" fontId="20" numFmtId="165" xfId="0" applyBorder="1" applyFont="1" applyNumberFormat="1"/>
    <xf borderId="89" fillId="0" fontId="20" numFmtId="165" xfId="0" applyBorder="1" applyFont="1" applyNumberFormat="1"/>
    <xf borderId="91" fillId="0" fontId="20" numFmtId="165" xfId="0" applyBorder="1" applyFont="1" applyNumberFormat="1"/>
    <xf borderId="14" fillId="0" fontId="23" numFmtId="0" xfId="0" applyAlignment="1" applyBorder="1" applyFont="1">
      <alignment horizontal="center" shrinkToFit="0" vertical="center" wrapText="1"/>
    </xf>
    <xf borderId="39" fillId="0" fontId="20" numFmtId="0" xfId="0" applyAlignment="1" applyBorder="1" applyFont="1">
      <alignment shrinkToFit="0" wrapText="1"/>
    </xf>
    <xf borderId="1" fillId="0" fontId="20" numFmtId="0" xfId="0" applyBorder="1" applyFont="1"/>
    <xf borderId="42" fillId="0" fontId="20" numFmtId="0" xfId="0" applyAlignment="1" applyBorder="1" applyFont="1">
      <alignment vertical="center"/>
    </xf>
    <xf borderId="1" fillId="0" fontId="20" numFmtId="165" xfId="0" applyBorder="1" applyFont="1" applyNumberFormat="1"/>
    <xf borderId="42" fillId="0" fontId="20" numFmtId="0" xfId="0" applyBorder="1" applyFont="1"/>
    <xf borderId="43" fillId="0" fontId="20" numFmtId="0" xfId="0" applyAlignment="1" applyBorder="1" applyFont="1">
      <alignment shrinkToFit="0" wrapText="1"/>
    </xf>
    <xf borderId="75" fillId="0" fontId="20" numFmtId="0" xfId="0" applyBorder="1" applyFont="1"/>
    <xf borderId="92" fillId="0" fontId="20" numFmtId="0" xfId="0" applyBorder="1" applyFont="1"/>
    <xf borderId="75" fillId="0" fontId="20" numFmtId="165" xfId="0" applyBorder="1" applyFont="1" applyNumberFormat="1"/>
    <xf borderId="34" fillId="0" fontId="20" numFmtId="0" xfId="0" applyAlignment="1" applyBorder="1" applyFont="1">
      <alignment shrinkToFit="0" wrapText="1"/>
    </xf>
    <xf borderId="32" fillId="0" fontId="20" numFmtId="0" xfId="0" applyBorder="1" applyFont="1"/>
    <xf borderId="32" fillId="0" fontId="20" numFmtId="165" xfId="0" applyBorder="1" applyFont="1" applyNumberFormat="1"/>
    <xf borderId="60" fillId="16" fontId="21" numFmtId="0" xfId="0" applyAlignment="1" applyBorder="1" applyFont="1">
      <alignment horizontal="center"/>
    </xf>
    <xf borderId="61" fillId="16" fontId="21" numFmtId="165" xfId="0" applyAlignment="1" applyBorder="1" applyFont="1" applyNumberFormat="1">
      <alignment horizontal="right"/>
    </xf>
    <xf borderId="93" fillId="16" fontId="21" numFmtId="165" xfId="0" applyAlignment="1" applyBorder="1" applyFont="1" applyNumberFormat="1">
      <alignment horizontal="right"/>
    </xf>
    <xf borderId="49" fillId="16" fontId="21" numFmtId="165" xfId="0" applyAlignment="1" applyBorder="1" applyFont="1" applyNumberFormat="1">
      <alignment horizontal="right"/>
    </xf>
    <xf borderId="0" fillId="0" fontId="20" numFmtId="0" xfId="0" applyAlignment="1" applyFont="1">
      <alignment shrinkToFit="0" wrapText="1"/>
    </xf>
    <xf borderId="26" fillId="18" fontId="21" numFmtId="166" xfId="0" applyAlignment="1" applyBorder="1" applyFill="1" applyFont="1" applyNumberFormat="1">
      <alignment horizontal="center" shrinkToFit="0" vertical="center" wrapText="1"/>
    </xf>
    <xf borderId="79" fillId="18" fontId="21" numFmtId="166" xfId="0" applyAlignment="1" applyBorder="1" applyFont="1" applyNumberFormat="1">
      <alignment horizontal="center" shrinkToFit="0" vertical="center" wrapText="1"/>
    </xf>
    <xf borderId="68" fillId="18" fontId="21" numFmtId="166" xfId="0" applyAlignment="1" applyBorder="1" applyFont="1" applyNumberFormat="1">
      <alignment horizontal="center" shrinkToFit="0" vertical="center" wrapText="1"/>
    </xf>
    <xf borderId="29" fillId="18" fontId="21" numFmtId="0" xfId="0" applyAlignment="1" applyBorder="1" applyFont="1">
      <alignment horizontal="center" shrinkToFit="0" vertical="center" wrapText="1"/>
    </xf>
    <xf borderId="94" fillId="0" fontId="5" numFmtId="0" xfId="0" applyBorder="1" applyFont="1"/>
    <xf borderId="95" fillId="18" fontId="21" numFmtId="166" xfId="0" applyAlignment="1" applyBorder="1" applyFont="1" applyNumberFormat="1">
      <alignment horizontal="center" shrinkToFit="0" vertical="center" wrapText="1"/>
    </xf>
    <xf borderId="34" fillId="18" fontId="13" numFmtId="0" xfId="0" applyAlignment="1" applyBorder="1" applyFont="1">
      <alignment horizontal="center" shrinkToFit="0" vertical="center" wrapText="1"/>
    </xf>
    <xf borderId="32" fillId="18" fontId="13" numFmtId="0" xfId="0" applyAlignment="1" applyBorder="1" applyFont="1">
      <alignment horizontal="center" shrinkToFit="0" vertical="center" wrapText="1"/>
    </xf>
    <xf borderId="96" fillId="0" fontId="5" numFmtId="0" xfId="0" applyBorder="1" applyFont="1"/>
    <xf borderId="97" fillId="0" fontId="5" numFmtId="0" xfId="0" applyBorder="1" applyFont="1"/>
    <xf borderId="39" fillId="0" fontId="20" numFmtId="165" xfId="0" applyBorder="1" applyFont="1" applyNumberFormat="1"/>
    <xf borderId="98" fillId="0" fontId="20" numFmtId="0" xfId="0" applyAlignment="1" applyBorder="1" applyFont="1">
      <alignment horizontal="center"/>
    </xf>
    <xf borderId="99" fillId="7" fontId="20" numFmtId="0" xfId="0" applyAlignment="1" applyBorder="1" applyFont="1">
      <alignment horizontal="center"/>
    </xf>
    <xf borderId="42" fillId="0" fontId="20" numFmtId="165" xfId="0" applyBorder="1" applyFont="1" applyNumberFormat="1"/>
    <xf borderId="100" fillId="0" fontId="20" numFmtId="0" xfId="0" applyAlignment="1" applyBorder="1" applyFont="1">
      <alignment horizontal="center"/>
    </xf>
    <xf borderId="101" fillId="0" fontId="20" numFmtId="165" xfId="0" applyBorder="1" applyFont="1" applyNumberFormat="1"/>
    <xf borderId="92" fillId="0" fontId="20" numFmtId="165" xfId="0" applyBorder="1" applyFont="1" applyNumberFormat="1"/>
    <xf borderId="43" fillId="0" fontId="20" numFmtId="165" xfId="0" applyBorder="1" applyFont="1" applyNumberFormat="1"/>
    <xf borderId="102" fillId="0" fontId="20" numFmtId="0" xfId="0" applyAlignment="1" applyBorder="1" applyFont="1">
      <alignment horizontal="center"/>
    </xf>
    <xf borderId="99" fillId="16" fontId="21" numFmtId="165" xfId="0" applyAlignment="1" applyBorder="1" applyFont="1" applyNumberFormat="1">
      <alignment horizontal="right"/>
    </xf>
    <xf borderId="103" fillId="11" fontId="21" numFmtId="165" xfId="0" applyAlignment="1" applyBorder="1" applyFont="1" applyNumberFormat="1">
      <alignment horizontal="right"/>
    </xf>
    <xf borderId="104" fillId="16" fontId="21" numFmtId="165" xfId="0" applyAlignment="1" applyBorder="1" applyFont="1" applyNumberFormat="1">
      <alignment horizontal="right"/>
    </xf>
    <xf borderId="99" fillId="16" fontId="21" numFmtId="3" xfId="0" applyAlignment="1" applyBorder="1" applyFont="1" applyNumberFormat="1">
      <alignment horizontal="center"/>
    </xf>
    <xf borderId="0" fillId="0" fontId="20" numFmtId="0" xfId="0" applyAlignment="1" applyFont="1">
      <alignment horizontal="center" vertical="center"/>
    </xf>
    <xf borderId="67" fillId="16" fontId="21" numFmtId="0" xfId="0" applyAlignment="1" applyBorder="1" applyFont="1">
      <alignment horizontal="center" shrinkToFit="0" vertical="center" wrapText="1"/>
    </xf>
    <xf borderId="105" fillId="18" fontId="21" numFmtId="166" xfId="0" applyAlignment="1" applyBorder="1" applyFont="1" applyNumberFormat="1">
      <alignment horizontal="center" shrinkToFit="0" vertical="center" wrapText="1"/>
    </xf>
    <xf borderId="42" fillId="19" fontId="24" numFmtId="0" xfId="0" applyAlignment="1" applyBorder="1" applyFill="1" applyFont="1">
      <alignment horizontal="center" vertical="center"/>
    </xf>
    <xf borderId="106" fillId="0" fontId="5" numFmtId="0" xfId="0" applyBorder="1" applyFont="1"/>
    <xf borderId="52" fillId="0" fontId="5" numFmtId="0" xfId="0" applyBorder="1" applyFont="1"/>
    <xf borderId="1" fillId="19" fontId="21" numFmtId="0" xfId="0" applyAlignment="1" applyBorder="1" applyFont="1">
      <alignment horizontal="center" shrinkToFit="0" vertical="center" wrapText="1"/>
    </xf>
    <xf borderId="98" fillId="0" fontId="20" numFmtId="0" xfId="0" applyAlignment="1" applyBorder="1" applyFont="1">
      <alignment shrinkToFit="0" wrapText="1"/>
    </xf>
    <xf borderId="74" fillId="0" fontId="20" numFmtId="165" xfId="0" applyBorder="1" applyFont="1" applyNumberFormat="1"/>
    <xf borderId="1" fillId="0" fontId="21" numFmtId="0" xfId="0" applyAlignment="1" applyBorder="1" applyFont="1">
      <alignment horizontal="left" vertical="center"/>
    </xf>
    <xf borderId="1" fillId="0" fontId="20" numFmtId="3" xfId="0" applyAlignment="1" applyBorder="1" applyFont="1" applyNumberFormat="1">
      <alignment horizontal="center"/>
    </xf>
    <xf borderId="1" fillId="0" fontId="20" numFmtId="3" xfId="0" applyBorder="1" applyFont="1" applyNumberFormat="1"/>
    <xf borderId="107" fillId="0" fontId="20" numFmtId="0" xfId="0" applyAlignment="1" applyBorder="1" applyFont="1">
      <alignment shrinkToFit="0" wrapText="1"/>
    </xf>
    <xf borderId="40" fillId="0" fontId="20" numFmtId="165" xfId="0" applyBorder="1" applyFont="1" applyNumberFormat="1"/>
    <xf borderId="1" fillId="0" fontId="21" numFmtId="0" xfId="0" applyAlignment="1" applyBorder="1" applyFont="1">
      <alignment horizontal="left" shrinkToFit="0" vertical="center" wrapText="1"/>
    </xf>
    <xf borderId="0" fillId="0" fontId="12" numFmtId="0" xfId="0" applyFont="1"/>
    <xf borderId="108" fillId="0" fontId="20" numFmtId="0" xfId="0" applyAlignment="1" applyBorder="1" applyFont="1">
      <alignment shrinkToFit="0" wrapText="1"/>
    </xf>
    <xf borderId="88" fillId="0" fontId="20" numFmtId="165" xfId="0" applyBorder="1" applyFont="1" applyNumberFormat="1"/>
    <xf borderId="78" fillId="16" fontId="21" numFmtId="0" xfId="0" applyAlignment="1" applyBorder="1" applyFont="1">
      <alignment horizontal="center"/>
    </xf>
    <xf borderId="104" fillId="11" fontId="21" numFmtId="165" xfId="0" applyAlignment="1" applyBorder="1" applyFont="1" applyNumberFormat="1">
      <alignment horizontal="right"/>
    </xf>
    <xf borderId="0" fillId="0" fontId="20" numFmtId="170" xfId="0" applyFont="1" applyNumberFormat="1"/>
    <xf borderId="11" fillId="7" fontId="18" numFmtId="0" xfId="0" applyAlignment="1" applyBorder="1" applyFont="1">
      <alignment horizontal="left" shrinkToFit="0" vertical="top" wrapText="1"/>
    </xf>
    <xf borderId="109" fillId="17" fontId="21" numFmtId="0" xfId="0" applyAlignment="1" applyBorder="1" applyFont="1">
      <alignment horizontal="center" vertical="center"/>
    </xf>
    <xf borderId="110" fillId="0" fontId="5" numFmtId="0" xfId="0" applyBorder="1" applyFont="1"/>
    <xf borderId="111" fillId="0" fontId="5" numFmtId="0" xfId="0" applyBorder="1" applyFont="1"/>
    <xf borderId="109" fillId="7" fontId="25" numFmtId="0" xfId="0" applyAlignment="1" applyBorder="1" applyFont="1">
      <alignment horizontal="center" vertical="center"/>
    </xf>
    <xf borderId="79" fillId="17" fontId="21" numFmtId="0" xfId="0" applyAlignment="1" applyBorder="1" applyFont="1">
      <alignment horizontal="center" shrinkToFit="0" vertical="center" wrapText="1"/>
    </xf>
    <xf borderId="68" fillId="17" fontId="21" numFmtId="0" xfId="0" applyAlignment="1" applyBorder="1" applyFont="1">
      <alignment horizontal="center" shrinkToFit="0" vertical="center" wrapText="1"/>
    </xf>
    <xf borderId="29" fillId="15" fontId="21" numFmtId="0" xfId="0" applyAlignment="1" applyBorder="1" applyFont="1">
      <alignment horizontal="center" shrinkToFit="0" vertical="center" wrapText="1"/>
    </xf>
    <xf borderId="112" fillId="0" fontId="5" numFmtId="0" xfId="0" applyBorder="1" applyFont="1"/>
    <xf borderId="29" fillId="11" fontId="21" numFmtId="0" xfId="0" applyAlignment="1" applyBorder="1" applyFont="1">
      <alignment horizontal="center" shrinkToFit="0" vertical="center" wrapText="1"/>
    </xf>
    <xf borderId="113" fillId="7" fontId="25" numFmtId="0" xfId="0" applyAlignment="1" applyBorder="1" applyFont="1">
      <alignment horizontal="center" shrinkToFit="0" vertical="center" wrapText="1"/>
    </xf>
    <xf borderId="79" fillId="7" fontId="25" numFmtId="0" xfId="0" applyAlignment="1" applyBorder="1" applyFont="1">
      <alignment horizontal="center" shrinkToFit="0" vertical="center" wrapText="1"/>
    </xf>
    <xf borderId="105" fillId="7" fontId="25" numFmtId="0" xfId="0" applyAlignment="1" applyBorder="1" applyFont="1">
      <alignment horizontal="center" shrinkToFit="0" vertical="center" wrapText="1"/>
    </xf>
    <xf borderId="0" fillId="0" fontId="21" numFmtId="0" xfId="0" applyAlignment="1" applyFont="1">
      <alignment horizontal="center" shrinkToFit="0" vertical="center" wrapText="1"/>
    </xf>
    <xf borderId="107" fillId="15" fontId="21" numFmtId="0" xfId="0" applyAlignment="1" applyBorder="1" applyFont="1">
      <alignment horizontal="center" shrinkToFit="0" vertical="center" wrapText="1"/>
    </xf>
    <xf borderId="42" fillId="15" fontId="21" numFmtId="0" xfId="0" applyAlignment="1" applyBorder="1" applyFont="1">
      <alignment horizontal="center" shrinkToFit="0" vertical="center" wrapText="1"/>
    </xf>
    <xf borderId="107" fillId="11" fontId="21" numFmtId="0" xfId="0" applyAlignment="1" applyBorder="1" applyFont="1">
      <alignment horizontal="center" shrinkToFit="0" vertical="center" wrapText="1"/>
    </xf>
    <xf borderId="114" fillId="0" fontId="5" numFmtId="0" xfId="0" applyBorder="1" applyFont="1"/>
    <xf borderId="115" fillId="0" fontId="5" numFmtId="0" xfId="0" applyBorder="1" applyFont="1"/>
    <xf borderId="116" fillId="0" fontId="5" numFmtId="0" xfId="0" applyBorder="1" applyFont="1"/>
    <xf borderId="34" fillId="15" fontId="21" numFmtId="0" xfId="0" applyAlignment="1" applyBorder="1" applyFont="1">
      <alignment horizontal="center" shrinkToFit="0" vertical="center" wrapText="1"/>
    </xf>
    <xf borderId="32" fillId="15" fontId="21" numFmtId="0" xfId="0" applyAlignment="1" applyBorder="1" applyFont="1">
      <alignment horizontal="center" shrinkToFit="0" vertical="center" wrapText="1"/>
    </xf>
    <xf borderId="33" fillId="15" fontId="21" numFmtId="0" xfId="0" applyAlignment="1" applyBorder="1" applyFont="1">
      <alignment horizontal="center" shrinkToFit="0" vertical="center" wrapText="1"/>
    </xf>
    <xf borderId="34" fillId="11" fontId="21" numFmtId="0" xfId="0" applyAlignment="1" applyBorder="1" applyFont="1">
      <alignment horizontal="center" shrinkToFit="0" vertical="center" wrapText="1"/>
    </xf>
    <xf borderId="35" fillId="11" fontId="21" numFmtId="0" xfId="0" applyAlignment="1" applyBorder="1" applyFont="1">
      <alignment horizontal="center" shrinkToFit="0" vertical="center" wrapText="1"/>
    </xf>
    <xf borderId="117" fillId="0" fontId="5" numFmtId="0" xfId="0" applyBorder="1" applyFont="1"/>
    <xf borderId="73" fillId="0" fontId="20" numFmtId="0" xfId="0" applyAlignment="1" applyBorder="1" applyFont="1">
      <alignment vertical="center"/>
    </xf>
    <xf borderId="73" fillId="0" fontId="20" numFmtId="14" xfId="0" applyAlignment="1" applyBorder="1" applyFont="1" applyNumberFormat="1">
      <alignment shrinkToFit="0" vertical="center" wrapText="1"/>
    </xf>
    <xf borderId="73" fillId="0" fontId="20" numFmtId="0" xfId="0" applyAlignment="1" applyBorder="1" applyFont="1">
      <alignment shrinkToFit="0" vertical="center" wrapText="1"/>
    </xf>
    <xf borderId="73" fillId="0" fontId="20" numFmtId="170" xfId="0" applyAlignment="1" applyBorder="1" applyFont="1" applyNumberFormat="1">
      <alignment shrinkToFit="0" vertical="center" wrapText="1"/>
    </xf>
    <xf borderId="73" fillId="0" fontId="20" numFmtId="165" xfId="0" applyAlignment="1" applyBorder="1" applyFont="1" applyNumberFormat="1">
      <alignment vertical="center"/>
    </xf>
    <xf borderId="74" fillId="0" fontId="20" numFmtId="165" xfId="0" applyAlignment="1" applyBorder="1" applyFont="1" applyNumberFormat="1">
      <alignment vertical="center"/>
    </xf>
    <xf borderId="73" fillId="0" fontId="20" numFmtId="171" xfId="0" applyAlignment="1" applyBorder="1" applyFont="1" applyNumberFormat="1">
      <alignment shrinkToFit="0" vertical="center" wrapText="1"/>
    </xf>
    <xf borderId="74" fillId="0" fontId="20" numFmtId="171" xfId="0" applyBorder="1" applyFont="1" applyNumberFormat="1"/>
    <xf borderId="0" fillId="0" fontId="20" numFmtId="165" xfId="0" applyAlignment="1" applyFont="1" applyNumberFormat="1">
      <alignment vertical="center"/>
    </xf>
    <xf borderId="40" fillId="0" fontId="20" numFmtId="165" xfId="0" applyAlignment="1" applyBorder="1" applyFont="1" applyNumberFormat="1">
      <alignment vertical="center"/>
    </xf>
    <xf borderId="1" fillId="0" fontId="20" numFmtId="0" xfId="0" applyAlignment="1" applyBorder="1" applyFont="1">
      <alignment vertical="center"/>
    </xf>
    <xf borderId="1" fillId="0" fontId="20" numFmtId="0" xfId="0" applyAlignment="1" applyBorder="1" applyFont="1">
      <alignment shrinkToFit="0" vertical="center" wrapText="1"/>
    </xf>
    <xf borderId="75" fillId="0" fontId="20" numFmtId="0" xfId="0" applyAlignment="1" applyBorder="1" applyFont="1">
      <alignment vertical="center"/>
    </xf>
    <xf borderId="75" fillId="0" fontId="20" numFmtId="0" xfId="0" applyAlignment="1" applyBorder="1" applyFont="1">
      <alignment shrinkToFit="0" vertical="center" wrapText="1"/>
    </xf>
    <xf borderId="83" fillId="0" fontId="20" numFmtId="165" xfId="0" applyAlignment="1" applyBorder="1" applyFont="1" applyNumberFormat="1">
      <alignment vertical="center"/>
    </xf>
    <xf borderId="35" fillId="0" fontId="20" numFmtId="165" xfId="0" applyAlignment="1" applyBorder="1" applyFont="1" applyNumberFormat="1">
      <alignment vertical="center"/>
    </xf>
    <xf borderId="11" fillId="0" fontId="20" numFmtId="0" xfId="0" applyBorder="1" applyFont="1"/>
    <xf borderId="12" fillId="0" fontId="20" numFmtId="0" xfId="0" applyBorder="1" applyFont="1"/>
    <xf borderId="13" fillId="0" fontId="20" numFmtId="0" xfId="0" applyBorder="1" applyFont="1"/>
    <xf borderId="86" fillId="16" fontId="21" numFmtId="0" xfId="0" applyAlignment="1" applyBorder="1" applyFont="1">
      <alignment horizontal="right"/>
    </xf>
    <xf borderId="60" fillId="16" fontId="21" numFmtId="165" xfId="0" applyAlignment="1" applyBorder="1" applyFont="1" applyNumberFormat="1">
      <alignment horizontal="right"/>
    </xf>
    <xf borderId="63" fillId="18" fontId="21" numFmtId="165" xfId="0" applyAlignment="1" applyBorder="1" applyFont="1" applyNumberFormat="1">
      <alignment horizontal="right"/>
    </xf>
    <xf borderId="0" fillId="0" fontId="21" numFmtId="165" xfId="0" applyAlignment="1" applyFont="1" applyNumberFormat="1">
      <alignment horizontal="right"/>
    </xf>
    <xf borderId="113" fillId="16" fontId="21" numFmtId="0" xfId="0" applyAlignment="1" applyBorder="1" applyFont="1">
      <alignment horizontal="center" shrinkToFit="0" vertical="center" wrapText="1"/>
    </xf>
    <xf borderId="14" fillId="19" fontId="13" numFmtId="0" xfId="0" applyAlignment="1" applyBorder="1" applyFont="1">
      <alignment horizontal="center" shrinkToFit="0" vertical="center" wrapText="1"/>
    </xf>
    <xf borderId="29" fillId="20" fontId="13" numFmtId="0" xfId="0" applyAlignment="1" applyBorder="1" applyFill="1" applyFont="1">
      <alignment horizontal="center" shrinkToFit="0" vertical="center" wrapText="1"/>
    </xf>
    <xf borderId="29" fillId="4" fontId="13" numFmtId="0" xfId="0" applyAlignment="1" applyBorder="1" applyFont="1">
      <alignment horizontal="center" shrinkToFit="0" vertical="center" wrapText="1"/>
    </xf>
    <xf borderId="29" fillId="3" fontId="13" numFmtId="0" xfId="0" applyAlignment="1" applyBorder="1" applyFont="1">
      <alignment horizontal="center" shrinkToFit="0" vertical="center" wrapText="1"/>
    </xf>
    <xf borderId="29" fillId="15" fontId="13" numFmtId="0" xfId="0" applyAlignment="1" applyBorder="1" applyFont="1">
      <alignment horizontal="center" shrinkToFit="0" vertical="center" wrapText="1"/>
    </xf>
    <xf borderId="29" fillId="7" fontId="26" numFmtId="0" xfId="0" applyAlignment="1" applyBorder="1" applyFont="1">
      <alignment horizontal="center" shrinkToFit="0" vertical="center" wrapText="1"/>
    </xf>
    <xf borderId="118" fillId="0" fontId="5" numFmtId="0" xfId="0" applyBorder="1" applyFont="1"/>
    <xf borderId="98" fillId="0" fontId="5" numFmtId="0" xfId="0" applyBorder="1" applyFont="1"/>
    <xf borderId="119" fillId="0" fontId="5" numFmtId="0" xfId="0" applyBorder="1" applyFont="1"/>
    <xf borderId="91" fillId="0" fontId="5" numFmtId="0" xfId="0" applyBorder="1" applyFont="1"/>
    <xf borderId="107" fillId="20" fontId="13" numFmtId="0" xfId="0" applyAlignment="1" applyBorder="1" applyFont="1">
      <alignment horizontal="center" shrinkToFit="0" vertical="center" wrapText="1"/>
    </xf>
    <xf borderId="120" fillId="20" fontId="13" numFmtId="0" xfId="0" applyAlignment="1" applyBorder="1" applyFont="1">
      <alignment horizontal="center" shrinkToFit="0" vertical="center" wrapText="1"/>
    </xf>
    <xf borderId="107" fillId="4" fontId="13" numFmtId="0" xfId="0" applyAlignment="1" applyBorder="1" applyFont="1">
      <alignment horizontal="center" shrinkToFit="0" vertical="center" wrapText="1"/>
    </xf>
    <xf borderId="120" fillId="4" fontId="13" numFmtId="0" xfId="0" applyAlignment="1" applyBorder="1" applyFont="1">
      <alignment horizontal="center" shrinkToFit="0" vertical="center" wrapText="1"/>
    </xf>
    <xf borderId="121" fillId="3" fontId="13" numFmtId="0" xfId="0" applyAlignment="1" applyBorder="1" applyFont="1">
      <alignment horizontal="center" shrinkToFit="0" vertical="center" wrapText="1"/>
    </xf>
    <xf borderId="122" fillId="3" fontId="13" numFmtId="0" xfId="0" applyAlignment="1" applyBorder="1" applyFont="1">
      <alignment horizontal="center" shrinkToFit="0" vertical="center" wrapText="1"/>
    </xf>
    <xf borderId="123" fillId="3" fontId="13" numFmtId="0" xfId="0" applyAlignment="1" applyBorder="1" applyFont="1">
      <alignment horizontal="center" shrinkToFit="0" vertical="center" wrapText="1"/>
    </xf>
    <xf borderId="124" fillId="3" fontId="13" numFmtId="0" xfId="0" applyAlignment="1" applyBorder="1" applyFont="1">
      <alignment horizontal="center" shrinkToFit="0" vertical="center" wrapText="1"/>
    </xf>
    <xf borderId="125" fillId="15" fontId="13" numFmtId="0" xfId="0" applyAlignment="1" applyBorder="1" applyFont="1">
      <alignment horizontal="center" shrinkToFit="0" vertical="center" wrapText="1"/>
    </xf>
    <xf borderId="88" fillId="15" fontId="13" numFmtId="0" xfId="0" applyAlignment="1" applyBorder="1" applyFont="1">
      <alignment horizontal="center" shrinkToFit="0" vertical="center" wrapText="1"/>
    </xf>
    <xf borderId="126" fillId="7" fontId="27" numFmtId="0" xfId="0" applyAlignment="1" applyBorder="1" applyFont="1">
      <alignment horizontal="center" shrinkToFit="0" vertical="center" wrapText="1"/>
    </xf>
    <xf borderId="127" fillId="7" fontId="27" numFmtId="0" xfId="0" applyAlignment="1" applyBorder="1" applyFont="1">
      <alignment horizontal="center" shrinkToFit="0" vertical="center" wrapText="1"/>
    </xf>
    <xf borderId="128" fillId="7" fontId="27" numFmtId="0" xfId="0" applyAlignment="1" applyBorder="1" applyFont="1">
      <alignment horizontal="center" shrinkToFit="0" vertical="center" wrapText="1"/>
    </xf>
    <xf borderId="46" fillId="19" fontId="13" numFmtId="0" xfId="0" applyAlignment="1" applyBorder="1" applyFont="1">
      <alignment horizontal="center" shrinkToFit="0" vertical="center" wrapText="1"/>
    </xf>
    <xf borderId="44" fillId="19" fontId="13" numFmtId="0" xfId="0" applyAlignment="1" applyBorder="1" applyFont="1">
      <alignment horizontal="center" shrinkToFit="0" vertical="center" wrapText="1"/>
    </xf>
    <xf borderId="47" fillId="19" fontId="13" numFmtId="0" xfId="0" applyAlignment="1" applyBorder="1" applyFont="1">
      <alignment horizontal="center" shrinkToFit="0" vertical="center" wrapText="1"/>
    </xf>
    <xf borderId="46" fillId="20" fontId="13" numFmtId="0" xfId="0" applyAlignment="1" applyBorder="1" applyFont="1">
      <alignment horizontal="center" shrinkToFit="0" vertical="center" wrapText="1"/>
    </xf>
    <xf borderId="129" fillId="20" fontId="13" numFmtId="0" xfId="0" applyAlignment="1" applyBorder="1" applyFont="1">
      <alignment horizontal="center" shrinkToFit="0" vertical="center" wrapText="1"/>
    </xf>
    <xf borderId="44" fillId="20" fontId="13" numFmtId="0" xfId="0" applyAlignment="1" applyBorder="1" applyFont="1">
      <alignment horizontal="center" shrinkToFit="0" vertical="center" wrapText="1"/>
    </xf>
    <xf borderId="130" fillId="20" fontId="13" numFmtId="0" xfId="0" applyAlignment="1" applyBorder="1" applyFont="1">
      <alignment horizontal="center" shrinkToFit="0" vertical="center" wrapText="1"/>
    </xf>
    <xf borderId="46" fillId="4" fontId="13" numFmtId="0" xfId="0" applyAlignment="1" applyBorder="1" applyFont="1">
      <alignment horizontal="center" shrinkToFit="0" vertical="center" wrapText="1"/>
    </xf>
    <xf borderId="129" fillId="4" fontId="13" numFmtId="0" xfId="0" applyAlignment="1" applyBorder="1" applyFont="1">
      <alignment horizontal="center" shrinkToFit="0" vertical="center" wrapText="1"/>
    </xf>
    <xf borderId="44" fillId="4" fontId="13" numFmtId="0" xfId="0" applyAlignment="1" applyBorder="1" applyFont="1">
      <alignment horizontal="center" shrinkToFit="0" vertical="center" wrapText="1"/>
    </xf>
    <xf borderId="130" fillId="4" fontId="13" numFmtId="0" xfId="0" applyAlignment="1" applyBorder="1" applyFont="1">
      <alignment horizontal="center" shrinkToFit="0" vertical="center" wrapText="1"/>
    </xf>
    <xf borderId="46" fillId="3" fontId="13" numFmtId="0" xfId="0" applyAlignment="1" applyBorder="1" applyFont="1">
      <alignment horizontal="center" shrinkToFit="0" vertical="center" wrapText="1"/>
    </xf>
    <xf borderId="129" fillId="3" fontId="13" numFmtId="0" xfId="0" applyAlignment="1" applyBorder="1" applyFont="1">
      <alignment horizontal="center" shrinkToFit="0" vertical="center" wrapText="1"/>
    </xf>
    <xf borderId="131" fillId="0" fontId="5" numFmtId="0" xfId="0" applyBorder="1" applyFont="1"/>
    <xf borderId="27" fillId="0" fontId="20" numFmtId="0" xfId="0" applyAlignment="1" applyBorder="1" applyFont="1">
      <alignment vertical="center"/>
    </xf>
    <xf borderId="27" fillId="0" fontId="20" numFmtId="14" xfId="0" applyAlignment="1" applyBorder="1" applyFont="1" applyNumberFormat="1">
      <alignment shrinkToFit="0" vertical="center" wrapText="1"/>
    </xf>
    <xf borderId="27" fillId="0" fontId="20" numFmtId="0" xfId="0" applyAlignment="1" applyBorder="1" applyFont="1">
      <alignment shrinkToFit="0" vertical="center" wrapText="1"/>
    </xf>
    <xf borderId="27" fillId="0" fontId="20" numFmtId="4" xfId="0" applyAlignment="1" applyBorder="1" applyFont="1" applyNumberFormat="1">
      <alignment shrinkToFit="0" vertical="center" wrapText="1"/>
    </xf>
    <xf borderId="27" fillId="0" fontId="20" numFmtId="172" xfId="0" applyAlignment="1" applyBorder="1" applyFont="1" applyNumberFormat="1">
      <alignment vertical="center"/>
    </xf>
    <xf borderId="27" fillId="0" fontId="20" numFmtId="4" xfId="0" applyAlignment="1" applyBorder="1" applyFont="1" applyNumberFormat="1">
      <alignment vertical="center"/>
    </xf>
    <xf borderId="27" fillId="0" fontId="20" numFmtId="3" xfId="0" applyAlignment="1" applyBorder="1" applyFont="1" applyNumberFormat="1">
      <alignment vertical="center"/>
    </xf>
    <xf borderId="27" fillId="0" fontId="20" numFmtId="165" xfId="0" applyBorder="1" applyFont="1" applyNumberFormat="1"/>
    <xf borderId="27" fillId="0" fontId="20" numFmtId="0" xfId="0" applyBorder="1" applyFont="1"/>
    <xf borderId="27" fillId="0" fontId="20" numFmtId="3" xfId="0" applyBorder="1" applyFont="1" applyNumberFormat="1"/>
    <xf borderId="27" fillId="0" fontId="20" numFmtId="4" xfId="0" applyBorder="1" applyFont="1" applyNumberFormat="1"/>
    <xf borderId="27" fillId="0" fontId="20" numFmtId="173" xfId="0" applyBorder="1" applyFont="1" applyNumberFormat="1"/>
    <xf borderId="53" fillId="0" fontId="20" numFmtId="165" xfId="0" applyBorder="1" applyFont="1" applyNumberFormat="1"/>
    <xf borderId="1" fillId="0" fontId="20" numFmtId="14" xfId="0" applyAlignment="1" applyBorder="1" applyFont="1" applyNumberFormat="1">
      <alignment shrinkToFit="0" vertical="center" wrapText="1"/>
    </xf>
    <xf borderId="1" fillId="0" fontId="20" numFmtId="4" xfId="0" applyAlignment="1" applyBorder="1" applyFont="1" applyNumberFormat="1">
      <alignment shrinkToFit="0" vertical="center" wrapText="1"/>
    </xf>
    <xf borderId="1" fillId="0" fontId="20" numFmtId="172" xfId="0" applyAlignment="1" applyBorder="1" applyFont="1" applyNumberFormat="1">
      <alignment vertical="center"/>
    </xf>
    <xf borderId="1" fillId="0" fontId="20" numFmtId="4" xfId="0" applyAlignment="1" applyBorder="1" applyFont="1" applyNumberFormat="1">
      <alignment vertical="center"/>
    </xf>
    <xf borderId="1" fillId="0" fontId="20" numFmtId="3" xfId="0" applyAlignment="1" applyBorder="1" applyFont="1" applyNumberFormat="1">
      <alignment vertical="center"/>
    </xf>
    <xf borderId="1" fillId="0" fontId="20" numFmtId="4" xfId="0" applyBorder="1" applyFont="1" applyNumberFormat="1"/>
    <xf borderId="1" fillId="0" fontId="20" numFmtId="172" xfId="0" applyBorder="1" applyFont="1" applyNumberFormat="1"/>
    <xf borderId="1" fillId="0" fontId="20" numFmtId="173" xfId="0" applyBorder="1" applyFont="1" applyNumberFormat="1"/>
    <xf borderId="32" fillId="0" fontId="20" numFmtId="0" xfId="0" applyAlignment="1" applyBorder="1" applyFont="1">
      <alignment vertical="center"/>
    </xf>
    <xf borderId="32" fillId="0" fontId="20" numFmtId="14" xfId="0" applyAlignment="1" applyBorder="1" applyFont="1" applyNumberFormat="1">
      <alignment shrinkToFit="0" vertical="center" wrapText="1"/>
    </xf>
    <xf borderId="32" fillId="0" fontId="20" numFmtId="0" xfId="0" applyAlignment="1" applyBorder="1" applyFont="1">
      <alignment shrinkToFit="0" vertical="center" wrapText="1"/>
    </xf>
    <xf borderId="32" fillId="0" fontId="20" numFmtId="4" xfId="0" applyAlignment="1" applyBorder="1" applyFont="1" applyNumberFormat="1">
      <alignment shrinkToFit="0" vertical="center" wrapText="1"/>
    </xf>
    <xf borderId="32" fillId="0" fontId="20" numFmtId="172" xfId="0" applyAlignment="1" applyBorder="1" applyFont="1" applyNumberFormat="1">
      <alignment vertical="center"/>
    </xf>
    <xf borderId="32" fillId="0" fontId="20" numFmtId="4" xfId="0" applyAlignment="1" applyBorder="1" applyFont="1" applyNumberFormat="1">
      <alignment vertical="center"/>
    </xf>
    <xf borderId="32" fillId="0" fontId="20" numFmtId="3" xfId="0" applyAlignment="1" applyBorder="1" applyFont="1" applyNumberFormat="1">
      <alignment vertical="center"/>
    </xf>
    <xf borderId="32" fillId="0" fontId="20" numFmtId="3" xfId="0" applyBorder="1" applyFont="1" applyNumberFormat="1"/>
    <xf borderId="32" fillId="0" fontId="20" numFmtId="4" xfId="0" applyBorder="1" applyFont="1" applyNumberFormat="1"/>
    <xf borderId="32" fillId="0" fontId="20" numFmtId="173" xfId="0" applyBorder="1" applyFont="1" applyNumberFormat="1"/>
    <xf borderId="35" fillId="0" fontId="20" numFmtId="165" xfId="0" applyBorder="1" applyFont="1" applyNumberFormat="1"/>
    <xf borderId="85" fillId="16" fontId="21" numFmtId="0" xfId="0" applyAlignment="1" applyBorder="1" applyFont="1">
      <alignment horizontal="right"/>
    </xf>
    <xf borderId="0" fillId="0" fontId="21" numFmtId="165" xfId="0" applyAlignment="1" applyFont="1" applyNumberFormat="1">
      <alignment horizontal="left"/>
    </xf>
    <xf borderId="0" fillId="0" fontId="18" numFmtId="0" xfId="0" applyAlignment="1" applyFont="1">
      <alignment horizontal="center" vertical="center"/>
    </xf>
    <xf borderId="0" fillId="0" fontId="18" numFmtId="0" xfId="0" applyAlignment="1" applyFont="1">
      <alignment horizontal="center"/>
    </xf>
    <xf borderId="0" fillId="0" fontId="20" numFmtId="0" xfId="0" applyAlignment="1" applyFont="1">
      <alignment vertical="center"/>
    </xf>
    <xf borderId="0" fillId="0" fontId="21" numFmtId="166" xfId="0" applyAlignment="1" applyFont="1" applyNumberFormat="1">
      <alignment horizontal="center" shrinkToFit="0" vertical="center" wrapText="1"/>
    </xf>
    <xf borderId="75" fillId="16" fontId="20" numFmtId="0" xfId="0" applyAlignment="1" applyBorder="1" applyFont="1">
      <alignment horizontal="left" shrinkToFit="0" vertical="top" wrapText="1"/>
    </xf>
    <xf borderId="75" fillId="16" fontId="21" numFmtId="0" xfId="0" applyAlignment="1" applyBorder="1" applyFont="1">
      <alignment horizontal="center" shrinkToFit="0" vertical="center" wrapText="1"/>
    </xf>
    <xf borderId="42" fillId="17" fontId="21" numFmtId="0" xfId="0" applyAlignment="1" applyBorder="1" applyFont="1">
      <alignment horizontal="center" shrinkToFit="0" vertical="center" wrapText="1"/>
    </xf>
    <xf borderId="1" fillId="17" fontId="25" numFmtId="0" xfId="0" applyAlignment="1" applyBorder="1" applyFont="1">
      <alignment horizontal="center" shrinkToFit="0" vertical="center" wrapText="1"/>
    </xf>
    <xf borderId="122" fillId="17" fontId="21" numFmtId="0" xfId="0" applyAlignment="1" applyBorder="1" applyFont="1">
      <alignment horizontal="center" shrinkToFit="0" vertical="center" wrapText="1"/>
    </xf>
    <xf borderId="132" fillId="18" fontId="21" numFmtId="166" xfId="0" applyAlignment="1" applyBorder="1" applyFont="1" applyNumberFormat="1">
      <alignment horizontal="center" shrinkToFit="0" vertical="center" wrapText="1"/>
    </xf>
    <xf borderId="1" fillId="0" fontId="20" numFmtId="173" xfId="0" applyAlignment="1" applyBorder="1" applyFont="1" applyNumberFormat="1">
      <alignment vertical="center"/>
    </xf>
    <xf borderId="1" fillId="9" fontId="20" numFmtId="173" xfId="0" applyAlignment="1" applyBorder="1" applyFont="1" applyNumberFormat="1">
      <alignment horizontal="center" vertical="center"/>
    </xf>
    <xf borderId="73" fillId="0" fontId="20" numFmtId="173" xfId="0" applyAlignment="1" applyBorder="1" applyFont="1" applyNumberFormat="1">
      <alignment vertical="center"/>
    </xf>
    <xf borderId="1" fillId="0" fontId="20" numFmtId="0" xfId="0" applyAlignment="1" applyBorder="1" applyFont="1">
      <alignment horizontal="center"/>
    </xf>
    <xf borderId="133" fillId="7" fontId="20" numFmtId="0" xfId="0" applyAlignment="1" applyBorder="1" applyFont="1">
      <alignment horizontal="center"/>
    </xf>
    <xf borderId="1" fillId="21" fontId="21" numFmtId="173" xfId="0" applyAlignment="1" applyBorder="1" applyFill="1" applyFont="1" applyNumberFormat="1">
      <alignment vertical="center"/>
    </xf>
    <xf borderId="1" fillId="18" fontId="21" numFmtId="173" xfId="0" applyAlignment="1" applyBorder="1" applyFont="1" applyNumberFormat="1">
      <alignment vertical="center"/>
    </xf>
    <xf borderId="1" fillId="21" fontId="21" numFmtId="173" xfId="0" applyAlignment="1" applyBorder="1" applyFont="1" applyNumberFormat="1">
      <alignment horizontal="center" vertical="center"/>
    </xf>
    <xf borderId="75" fillId="16" fontId="21" numFmtId="0" xfId="0" applyAlignment="1" applyBorder="1" applyFont="1">
      <alignment horizontal="left" shrinkToFit="0" vertical="center" wrapText="1"/>
    </xf>
    <xf borderId="134" fillId="18" fontId="21" numFmtId="166" xfId="0" applyAlignment="1" applyBorder="1" applyFont="1" applyNumberFormat="1">
      <alignment horizontal="center" shrinkToFit="0" vertical="center" wrapText="1"/>
    </xf>
    <xf borderId="135" fillId="0" fontId="5" numFmtId="0" xfId="0" applyBorder="1" applyFont="1"/>
    <xf borderId="1" fillId="0" fontId="20" numFmtId="0" xfId="0" applyAlignment="1" applyBorder="1" applyFont="1">
      <alignment horizontal="left" shrinkToFit="0" vertical="center" wrapText="1"/>
    </xf>
    <xf borderId="0" fillId="0" fontId="20" numFmtId="0" xfId="0" applyAlignment="1" applyFont="1">
      <alignment horizontal="center"/>
    </xf>
    <xf borderId="1" fillId="12" fontId="20" numFmtId="0" xfId="0" applyAlignment="1" applyBorder="1" applyFont="1">
      <alignment horizontal="left" shrinkToFit="0" vertical="center" wrapText="1"/>
    </xf>
    <xf borderId="73" fillId="0" fontId="12" numFmtId="0" xfId="0" applyBorder="1" applyFont="1"/>
    <xf borderId="75" fillId="16" fontId="21" numFmtId="0" xfId="0" applyAlignment="1" applyBorder="1" applyFont="1">
      <alignment horizontal="left" shrinkToFit="0" vertical="top" wrapText="1"/>
    </xf>
    <xf borderId="75" fillId="16" fontId="21" numFmtId="173" xfId="0" applyAlignment="1" applyBorder="1" applyFont="1" applyNumberFormat="1">
      <alignment horizontal="center" shrinkToFit="0" vertical="center" wrapText="1"/>
    </xf>
    <xf borderId="55" fillId="17" fontId="25" numFmtId="0" xfId="0" applyAlignment="1" applyBorder="1" applyFont="1">
      <alignment horizontal="center" shrinkToFit="0" vertical="center" wrapText="1"/>
    </xf>
    <xf borderId="1" fillId="12" fontId="20" numFmtId="0" xfId="0" applyAlignment="1" applyBorder="1" applyFont="1">
      <alignment vertical="center"/>
    </xf>
    <xf borderId="1" fillId="12" fontId="20" numFmtId="173" xfId="0" applyAlignment="1" applyBorder="1" applyFont="1" applyNumberFormat="1">
      <alignment vertical="center"/>
    </xf>
    <xf borderId="0" fillId="0" fontId="20" numFmtId="173" xfId="0" applyAlignment="1" applyFont="1" applyNumberFormat="1">
      <alignment horizontal="center" vertical="center"/>
    </xf>
    <xf borderId="1" fillId="14" fontId="20" numFmtId="173" xfId="0" applyAlignment="1" applyBorder="1" applyFont="1" applyNumberFormat="1">
      <alignment vertical="center"/>
    </xf>
    <xf borderId="1" fillId="14" fontId="21" numFmtId="173" xfId="0" applyAlignment="1" applyBorder="1" applyFont="1" applyNumberFormat="1">
      <alignment vertical="center"/>
    </xf>
    <xf borderId="136" fillId="16" fontId="21" numFmtId="0" xfId="0" applyAlignment="1" applyBorder="1" applyFont="1">
      <alignment shrinkToFit="0" vertical="center" wrapText="1"/>
    </xf>
    <xf borderId="137" fillId="0" fontId="5" numFmtId="0" xfId="0" applyBorder="1" applyFont="1"/>
    <xf borderId="1" fillId="0" fontId="20" numFmtId="174" xfId="0" applyAlignment="1" applyBorder="1" applyFont="1" applyNumberFormat="1">
      <alignment vertical="center"/>
    </xf>
    <xf borderId="1" fillId="8" fontId="20" numFmtId="174" xfId="0" applyAlignment="1" applyBorder="1" applyFont="1" applyNumberFormat="1">
      <alignment vertical="center"/>
    </xf>
    <xf borderId="1" fillId="0" fontId="20" numFmtId="0" xfId="0" applyAlignment="1" applyBorder="1" applyFont="1">
      <alignment horizontal="center" vertical="center"/>
    </xf>
    <xf borderId="1" fillId="7" fontId="21" numFmtId="173" xfId="0" applyAlignment="1" applyBorder="1" applyFont="1" applyNumberFormat="1">
      <alignment vertical="center"/>
    </xf>
    <xf borderId="75" fillId="16" fontId="21" numFmtId="0" xfId="0" applyAlignment="1" applyBorder="1" applyFont="1">
      <alignment shrinkToFit="0" vertical="center" wrapText="1"/>
    </xf>
    <xf borderId="1" fillId="13" fontId="20" numFmtId="173" xfId="0" applyAlignment="1" applyBorder="1" applyFont="1" applyNumberFormat="1">
      <alignment vertical="center"/>
    </xf>
    <xf borderId="1" fillId="13" fontId="21" numFmtId="173" xfId="0" applyAlignment="1" applyBorder="1" applyFont="1" applyNumberFormat="1">
      <alignment vertical="center"/>
    </xf>
    <xf borderId="1" fillId="0" fontId="12" numFmtId="0" xfId="0" applyAlignment="1" applyBorder="1" applyFont="1">
      <alignment horizontal="center"/>
    </xf>
    <xf borderId="109" fillId="22" fontId="11" numFmtId="0" xfId="0" applyBorder="1" applyFill="1" applyFont="1"/>
    <xf borderId="26" fillId="22" fontId="13" numFmtId="0" xfId="0" applyAlignment="1" applyBorder="1" applyFont="1">
      <alignment horizontal="center" shrinkToFit="0" vertical="center" wrapText="1"/>
    </xf>
    <xf borderId="79" fillId="22" fontId="13" numFmtId="0" xfId="0" applyAlignment="1" applyBorder="1" applyFont="1">
      <alignment horizontal="center" shrinkToFit="0" vertical="center" wrapText="1"/>
    </xf>
    <xf borderId="69" fillId="22" fontId="13" numFmtId="0" xfId="0" applyAlignment="1" applyBorder="1" applyFont="1">
      <alignment horizontal="center" shrinkToFit="0" vertical="center" wrapText="1"/>
    </xf>
    <xf borderId="105" fillId="22" fontId="13" numFmtId="0" xfId="0" applyAlignment="1" applyBorder="1" applyFont="1">
      <alignment horizontal="center" shrinkToFit="0" vertical="center" wrapText="1"/>
    </xf>
    <xf borderId="32" fillId="22" fontId="13" numFmtId="0" xfId="0" applyAlignment="1" applyBorder="1" applyFont="1">
      <alignment horizontal="center" shrinkToFit="0" vertical="center" wrapText="1"/>
    </xf>
    <xf borderId="73" fillId="0" fontId="9" numFmtId="0" xfId="0" applyAlignment="1" applyBorder="1" applyFont="1">
      <alignment shrinkToFit="0" vertical="center" wrapText="1"/>
    </xf>
    <xf borderId="73" fillId="0" fontId="9" numFmtId="173" xfId="0" applyAlignment="1" applyBorder="1" applyFont="1" applyNumberFormat="1">
      <alignment horizontal="right" shrinkToFit="0" vertical="center" wrapText="1"/>
    </xf>
    <xf borderId="73" fillId="0" fontId="11" numFmtId="173" xfId="0" applyAlignment="1" applyBorder="1" applyFont="1" applyNumberFormat="1">
      <alignment horizontal="right" shrinkToFit="0" vertical="center" wrapText="1"/>
    </xf>
    <xf borderId="74" fillId="0" fontId="9" numFmtId="0" xfId="0" applyAlignment="1" applyBorder="1" applyFont="1">
      <alignment shrinkToFit="0" vertical="center" wrapText="1"/>
    </xf>
    <xf borderId="1" fillId="0" fontId="9" numFmtId="173" xfId="0" applyAlignment="1" applyBorder="1" applyFont="1" applyNumberFormat="1">
      <alignment horizontal="right" shrinkToFit="0" vertical="center" wrapText="1"/>
    </xf>
    <xf borderId="1" fillId="0" fontId="11" numFmtId="173" xfId="0" applyAlignment="1" applyBorder="1" applyFont="1" applyNumberFormat="1">
      <alignment horizontal="right" shrinkToFit="0" vertical="center" wrapText="1"/>
    </xf>
    <xf borderId="40" fillId="0" fontId="9" numFmtId="0" xfId="0" applyAlignment="1" applyBorder="1" applyFont="1">
      <alignment shrinkToFit="0" vertical="center" wrapText="1"/>
    </xf>
    <xf borderId="34" fillId="0" fontId="9" numFmtId="0" xfId="0" applyAlignment="1" applyBorder="1" applyFont="1">
      <alignment shrinkToFit="0" vertical="center" wrapText="1"/>
    </xf>
    <xf borderId="32" fillId="0" fontId="9" numFmtId="0" xfId="0" applyAlignment="1" applyBorder="1" applyFont="1">
      <alignment shrinkToFit="0" vertical="center" wrapText="1"/>
    </xf>
    <xf borderId="75" fillId="0" fontId="9" numFmtId="173" xfId="0" applyAlignment="1" applyBorder="1" applyFont="1" applyNumberFormat="1">
      <alignment horizontal="right" shrinkToFit="0" vertical="center" wrapText="1"/>
    </xf>
    <xf borderId="75" fillId="0" fontId="11" numFmtId="173" xfId="0" applyAlignment="1" applyBorder="1" applyFont="1" applyNumberFormat="1">
      <alignment horizontal="right" shrinkToFit="0" vertical="center" wrapText="1"/>
    </xf>
    <xf borderId="35" fillId="0" fontId="9" numFmtId="0" xfId="0" applyAlignment="1" applyBorder="1" applyFont="1">
      <alignment shrinkToFit="0" vertical="center" wrapText="1"/>
    </xf>
    <xf borderId="99" fillId="22" fontId="13" numFmtId="0" xfId="0" applyAlignment="1" applyBorder="1" applyFont="1">
      <alignment shrinkToFit="0" wrapText="1"/>
    </xf>
    <xf borderId="60" fillId="22" fontId="13" numFmtId="173" xfId="0" applyAlignment="1" applyBorder="1" applyFont="1" applyNumberFormat="1">
      <alignment horizontal="center" shrinkToFit="0" vertical="center" wrapText="1"/>
    </xf>
    <xf borderId="61" fillId="22" fontId="13" numFmtId="173" xfId="0" applyAlignment="1" applyBorder="1" applyFont="1" applyNumberFormat="1">
      <alignment horizontal="center" shrinkToFit="0" vertical="center" wrapText="1"/>
    </xf>
    <xf borderId="63" fillId="22" fontId="13" numFmtId="173" xfId="0" applyAlignment="1" applyBorder="1" applyFont="1" applyNumberFormat="1">
      <alignment horizontal="center" shrinkToFit="0" vertical="center" wrapText="1"/>
    </xf>
    <xf borderId="99" fillId="0" fontId="8" numFmtId="0" xfId="0" applyAlignment="1" applyBorder="1" applyFont="1">
      <alignment horizontal="right" shrinkToFit="0" wrapText="1"/>
    </xf>
    <xf borderId="96" fillId="0" fontId="8" numFmtId="0" xfId="0" applyAlignment="1" applyBorder="1" applyFont="1">
      <alignment horizontal="right" shrinkToFit="0" wrapText="1"/>
    </xf>
    <xf borderId="6" fillId="17" fontId="13" numFmtId="0" xfId="0" applyAlignment="1" applyBorder="1" applyFont="1">
      <alignment horizontal="center" shrinkToFit="0" vertical="center" wrapText="1"/>
    </xf>
    <xf borderId="26" fillId="18" fontId="11" numFmtId="0" xfId="0" applyAlignment="1" applyBorder="1" applyFont="1">
      <alignment horizontal="center" vertical="center"/>
    </xf>
    <xf borderId="79" fillId="18" fontId="11" numFmtId="166" xfId="0" applyAlignment="1" applyBorder="1" applyFont="1" applyNumberFormat="1">
      <alignment horizontal="center" shrinkToFit="0" vertical="center" wrapText="1"/>
    </xf>
    <xf borderId="69" fillId="18" fontId="11" numFmtId="0" xfId="0" applyAlignment="1" applyBorder="1" applyFont="1">
      <alignment horizontal="center" shrinkToFit="0" vertical="center" wrapText="1"/>
    </xf>
    <xf borderId="42" fillId="18" fontId="13" numFmtId="0" xfId="0" applyAlignment="1" applyBorder="1" applyFont="1">
      <alignment horizontal="center" shrinkToFit="0" vertical="center" wrapText="1"/>
    </xf>
    <xf borderId="40" fillId="18" fontId="13" numFmtId="0" xfId="0" applyAlignment="1" applyBorder="1" applyFont="1">
      <alignment horizontal="center" shrinkToFit="0" vertical="center" wrapText="1"/>
    </xf>
    <xf borderId="32" fillId="18" fontId="11" numFmtId="166" xfId="0" applyAlignment="1" applyBorder="1" applyFont="1" applyNumberFormat="1">
      <alignment horizontal="center" shrinkToFit="0" vertical="center" wrapText="1"/>
    </xf>
    <xf borderId="35" fillId="18" fontId="11" numFmtId="0" xfId="0" applyAlignment="1" applyBorder="1" applyFont="1">
      <alignment horizontal="center" shrinkToFit="0" vertical="center" wrapText="1"/>
    </xf>
    <xf borderId="72" fillId="0" fontId="9" numFmtId="0" xfId="0" applyAlignment="1" applyBorder="1" applyFont="1">
      <alignment vertical="center"/>
    </xf>
    <xf borderId="73" fillId="0" fontId="9" numFmtId="173" xfId="0" applyBorder="1" applyFont="1" applyNumberFormat="1"/>
    <xf borderId="74" fillId="0" fontId="9" numFmtId="166" xfId="0" applyAlignment="1" applyBorder="1" applyFont="1" applyNumberFormat="1">
      <alignment horizontal="center" vertical="center"/>
    </xf>
    <xf borderId="39" fillId="0" fontId="9" numFmtId="0" xfId="0" applyAlignment="1" applyBorder="1" applyFont="1">
      <alignment vertical="center"/>
    </xf>
    <xf borderId="1" fillId="0" fontId="9" numFmtId="173" xfId="0" applyBorder="1" applyFont="1" applyNumberFormat="1"/>
    <xf borderId="60" fillId="22" fontId="11" numFmtId="0" xfId="0" applyAlignment="1" applyBorder="1" applyFont="1">
      <alignment vertical="center"/>
    </xf>
    <xf borderId="138" fillId="22" fontId="11" numFmtId="173" xfId="0" applyAlignment="1" applyBorder="1" applyFont="1" applyNumberFormat="1">
      <alignment vertical="center"/>
    </xf>
    <xf borderId="138" fillId="22" fontId="11" numFmtId="0" xfId="0" applyAlignment="1" applyBorder="1" applyFont="1">
      <alignment vertical="center"/>
    </xf>
    <xf borderId="0" fillId="0" fontId="9" numFmtId="9" xfId="0" applyFont="1" applyNumberFormat="1"/>
    <xf borderId="109" fillId="22" fontId="11" numFmtId="0" xfId="0" applyAlignment="1" applyBorder="1" applyFont="1">
      <alignment horizontal="center" shrinkToFit="0" vertical="center" wrapText="1"/>
    </xf>
    <xf borderId="139" fillId="0" fontId="5" numFmtId="0" xfId="0" applyBorder="1" applyFont="1"/>
    <xf borderId="26" fillId="22" fontId="11" numFmtId="0" xfId="0" applyAlignment="1" applyBorder="1" applyFont="1">
      <alignment horizontal="left" shrinkToFit="0" vertical="top" wrapText="1"/>
    </xf>
    <xf borderId="79" fillId="22" fontId="11" numFmtId="0" xfId="0" applyAlignment="1" applyBorder="1" applyFont="1">
      <alignment horizontal="center" shrinkToFit="0" vertical="center" wrapText="1"/>
    </xf>
    <xf borderId="53" fillId="22" fontId="13" numFmtId="0" xfId="0" applyAlignment="1" applyBorder="1" applyFont="1">
      <alignment horizontal="center" shrinkToFit="0" vertical="center" wrapText="1"/>
    </xf>
    <xf borderId="0" fillId="0" fontId="9" numFmtId="0" xfId="0" applyAlignment="1" applyFont="1">
      <alignment vertical="center"/>
    </xf>
    <xf borderId="35" fillId="22" fontId="11" numFmtId="0" xfId="0" applyAlignment="1" applyBorder="1" applyFont="1">
      <alignment horizontal="center" shrinkToFit="0" vertical="center" wrapText="1"/>
    </xf>
    <xf borderId="73" fillId="0" fontId="9" numFmtId="174" xfId="0" applyAlignment="1" applyBorder="1" applyFont="1" applyNumberFormat="1">
      <alignment vertical="center"/>
    </xf>
    <xf borderId="1" fillId="0" fontId="9" numFmtId="174" xfId="0" applyAlignment="1" applyBorder="1" applyFont="1" applyNumberFormat="1">
      <alignment vertical="center"/>
    </xf>
    <xf borderId="43" fillId="0" fontId="9" numFmtId="0" xfId="0" applyAlignment="1" applyBorder="1" applyFont="1">
      <alignment vertical="center"/>
    </xf>
    <xf borderId="75" fillId="0" fontId="9" numFmtId="174" xfId="0" applyAlignment="1" applyBorder="1" applyFont="1" applyNumberFormat="1">
      <alignment vertical="center"/>
    </xf>
    <xf borderId="26" fillId="22" fontId="11" numFmtId="0" xfId="0" applyAlignment="1" applyBorder="1" applyFont="1">
      <alignment horizontal="left" shrinkToFit="0" vertical="center" wrapText="1"/>
    </xf>
    <xf borderId="26" fillId="16" fontId="21" numFmtId="0" xfId="0" applyAlignment="1" applyBorder="1" applyFont="1">
      <alignment horizontal="left" shrinkToFit="0" vertical="center" wrapText="1"/>
    </xf>
    <xf borderId="11" fillId="23" fontId="21" numFmtId="0" xfId="0" applyAlignment="1" applyBorder="1" applyFill="1" applyFont="1">
      <alignment horizontal="center"/>
    </xf>
    <xf borderId="0" fillId="0" fontId="20" numFmtId="173" xfId="0" applyFont="1" applyNumberFormat="1"/>
    <xf borderId="6" fillId="7" fontId="28" numFmtId="0" xfId="0" applyAlignment="1" applyBorder="1" applyFont="1">
      <alignment shrinkToFit="0" vertical="center" wrapText="1"/>
    </xf>
    <xf borderId="6" fillId="7" fontId="28" numFmtId="175" xfId="0" applyAlignment="1" applyBorder="1" applyFont="1" applyNumberFormat="1">
      <alignment vertical="center"/>
    </xf>
    <xf borderId="0" fillId="0" fontId="12" numFmtId="173" xfId="0" applyFont="1" applyNumberFormat="1"/>
    <xf borderId="42" fillId="16" fontId="21" numFmtId="0" xfId="0" applyAlignment="1" applyBorder="1" applyFont="1">
      <alignment shrinkToFit="0" wrapText="1"/>
    </xf>
    <xf borderId="1" fillId="0" fontId="20" numFmtId="176" xfId="0" applyAlignment="1" applyBorder="1" applyFont="1" applyNumberFormat="1">
      <alignment horizontal="right"/>
    </xf>
    <xf borderId="0" fillId="0" fontId="12" numFmtId="172" xfId="0" applyFont="1" applyNumberFormat="1"/>
    <xf borderId="0" fillId="0" fontId="12" numFmtId="177" xfId="0" applyFont="1" applyNumberFormat="1"/>
    <xf borderId="1" fillId="0" fontId="20" numFmtId="172" xfId="0" applyAlignment="1" applyBorder="1" applyFont="1" applyNumberFormat="1">
      <alignment horizontal="right"/>
    </xf>
    <xf borderId="1" fillId="0" fontId="20" numFmtId="0" xfId="0" applyAlignment="1" applyBorder="1" applyFont="1">
      <alignment horizontal="right"/>
    </xf>
    <xf borderId="1" fillId="0" fontId="20" numFmtId="2" xfId="0" applyAlignment="1" applyBorder="1" applyFont="1" applyNumberFormat="1">
      <alignment horizontal="right"/>
    </xf>
    <xf borderId="1" fillId="0" fontId="20" numFmtId="4" xfId="0" applyAlignment="1" applyBorder="1" applyFont="1" applyNumberFormat="1">
      <alignment horizontal="right"/>
    </xf>
    <xf borderId="73" fillId="0" fontId="20" numFmtId="176" xfId="0" applyBorder="1" applyFont="1" applyNumberFormat="1"/>
    <xf borderId="73" fillId="0" fontId="20" numFmtId="176" xfId="0" applyAlignment="1" applyBorder="1" applyFont="1" applyNumberFormat="1">
      <alignment horizontal="right"/>
    </xf>
    <xf borderId="73" fillId="0" fontId="20" numFmtId="4" xfId="0" applyBorder="1" applyFont="1" applyNumberFormat="1"/>
    <xf borderId="1" fillId="0" fontId="20" numFmtId="176" xfId="0" applyBorder="1" applyFont="1" applyNumberFormat="1"/>
    <xf borderId="42" fillId="16" fontId="21" numFmtId="0" xfId="0" applyAlignment="1" applyBorder="1" applyFont="1">
      <alignment horizontal="left" shrinkToFit="0" wrapText="1"/>
    </xf>
    <xf borderId="1" fillId="0" fontId="20" numFmtId="173" xfId="0" applyAlignment="1" applyBorder="1" applyFont="1" applyNumberFormat="1">
      <alignment horizontal="right"/>
    </xf>
    <xf borderId="42" fillId="17" fontId="21" numFmtId="0" xfId="0" applyAlignment="1" applyBorder="1" applyFont="1">
      <alignment shrinkToFit="0" wrapText="1"/>
    </xf>
    <xf borderId="140" fillId="0" fontId="5" numFmtId="0" xfId="0" applyBorder="1" applyFont="1"/>
    <xf borderId="122" fillId="17" fontId="12" numFmtId="173" xfId="0" applyBorder="1" applyFont="1" applyNumberFormat="1"/>
    <xf borderId="73" fillId="0" fontId="20" numFmtId="172" xfId="0" applyAlignment="1" applyBorder="1" applyFont="1" applyNumberFormat="1">
      <alignment horizontal="right"/>
    </xf>
    <xf borderId="1" fillId="8" fontId="20" numFmtId="0" xfId="0" applyAlignment="1" applyBorder="1" applyFont="1">
      <alignment readingOrder="0"/>
    </xf>
    <xf borderId="1" fillId="8" fontId="20" numFmtId="172" xfId="0" applyAlignment="1" applyBorder="1" applyFont="1" applyNumberFormat="1">
      <alignment horizontal="right"/>
    </xf>
    <xf borderId="1" fillId="8" fontId="20" numFmtId="176" xfId="0" applyAlignment="1" applyBorder="1" applyFont="1" applyNumberFormat="1">
      <alignment horizontal="right"/>
    </xf>
    <xf borderId="1" fillId="17" fontId="12" numFmtId="4" xfId="0" applyBorder="1" applyFont="1" applyNumberFormat="1"/>
    <xf borderId="0" fillId="0" fontId="12" numFmtId="4" xfId="0" applyFont="1" applyNumberFormat="1"/>
    <xf borderId="122" fillId="17" fontId="12" numFmtId="4" xfId="0" applyBorder="1" applyFont="1" applyNumberFormat="1"/>
    <xf borderId="1" fillId="0" fontId="20" numFmtId="178" xfId="0" applyAlignment="1" applyBorder="1" applyFont="1" applyNumberFormat="1">
      <alignment horizontal="right"/>
    </xf>
    <xf borderId="1" fillId="0" fontId="12" numFmtId="4" xfId="0" applyBorder="1" applyFont="1" applyNumberFormat="1"/>
    <xf borderId="1" fillId="0" fontId="12" numFmtId="0" xfId="0" applyBorder="1" applyFont="1"/>
    <xf borderId="1" fillId="0" fontId="20" numFmtId="9" xfId="0" applyAlignment="1" applyBorder="1" applyFont="1" applyNumberFormat="1">
      <alignment horizontal="right"/>
    </xf>
    <xf borderId="0" fillId="0" fontId="29" numFmtId="0" xfId="0" applyFont="1"/>
    <xf borderId="0" fillId="0" fontId="15" numFmtId="0" xfId="0" applyFont="1"/>
    <xf borderId="0" fillId="0" fontId="29" numFmtId="0" xfId="0" applyAlignment="1" applyFont="1">
      <alignment horizontal="right"/>
    </xf>
  </cellXfs>
  <cellStyles count="1">
    <cellStyle xfId="0" name="Normal" builtinId="0"/>
  </cellStyles>
  <dxfs count="5">
    <dxf>
      <font/>
      <fill>
        <patternFill patternType="none"/>
      </fill>
      <border/>
    </dxf>
    <dxf>
      <font/>
      <fill>
        <patternFill patternType="solid">
          <fgColor rgb="FFFF0000"/>
          <bgColor rgb="FFFF0000"/>
        </patternFill>
      </fill>
      <border/>
    </dxf>
    <dxf>
      <font/>
      <fill>
        <patternFill patternType="solid">
          <fgColor rgb="FF00B050"/>
          <bgColor rgb="FF00B050"/>
        </patternFill>
      </fill>
      <border/>
    </dxf>
    <dxf>
      <font/>
      <fill>
        <patternFill patternType="solid">
          <fgColor rgb="FFB7E1CD"/>
          <bgColor rgb="FFB7E1CD"/>
        </patternFill>
      </fill>
      <border/>
    </dxf>
    <dxf>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4.71"/>
    <col customWidth="1" min="3" max="3" width="48.14"/>
  </cols>
  <sheetData>
    <row r="3">
      <c r="B3" s="1" t="s">
        <v>0</v>
      </c>
      <c r="C3" s="1" t="s">
        <v>1</v>
      </c>
    </row>
    <row r="4" ht="94.5" customHeight="1">
      <c r="B4" s="2">
        <v>45566.0</v>
      </c>
      <c r="C4" s="3" t="s">
        <v>2</v>
      </c>
    </row>
    <row r="5">
      <c r="B5" s="2">
        <v>45566.0</v>
      </c>
      <c r="C5" s="3" t="s">
        <v>3</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4.43" defaultRowHeight="15.0"/>
  <cols>
    <col customWidth="1" min="1" max="43" width="2.43"/>
  </cols>
  <sheetData>
    <row r="1" ht="13.5" customHeight="1"/>
    <row r="2" ht="13.5" customHeight="1"/>
    <row r="3" ht="13.5" customHeight="1"/>
    <row r="4" ht="13.5" customHeight="1">
      <c r="D4" s="4"/>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6"/>
    </row>
    <row r="5" ht="13.5" customHeight="1">
      <c r="D5" s="7"/>
      <c r="E5" s="8"/>
      <c r="F5" s="9" t="s">
        <v>4</v>
      </c>
      <c r="G5" s="8"/>
      <c r="H5" s="8"/>
      <c r="I5" s="8"/>
      <c r="J5" s="8"/>
      <c r="K5" s="8"/>
      <c r="L5" s="8"/>
      <c r="M5" s="8"/>
      <c r="N5" s="8"/>
      <c r="O5" s="8"/>
      <c r="P5" s="8"/>
      <c r="Q5" s="8"/>
      <c r="R5" s="10"/>
      <c r="S5" s="11" t="s">
        <v>5</v>
      </c>
      <c r="T5" s="12"/>
      <c r="U5" s="12"/>
      <c r="V5" s="12"/>
      <c r="W5" s="12"/>
      <c r="X5" s="12"/>
      <c r="Y5" s="12"/>
      <c r="Z5" s="12"/>
      <c r="AA5" s="13"/>
      <c r="AB5" s="14"/>
      <c r="AC5" s="9"/>
      <c r="AD5" s="15"/>
      <c r="AE5" s="16" t="s">
        <v>5</v>
      </c>
      <c r="AF5" s="12"/>
      <c r="AG5" s="12"/>
      <c r="AH5" s="12"/>
      <c r="AI5" s="12"/>
      <c r="AJ5" s="12"/>
      <c r="AK5" s="12"/>
      <c r="AL5" s="12"/>
      <c r="AM5" s="13"/>
      <c r="AN5" s="15"/>
      <c r="AO5" s="8"/>
      <c r="AP5" s="8"/>
      <c r="AQ5" s="17"/>
    </row>
    <row r="6" ht="13.5" customHeight="1">
      <c r="D6" s="7"/>
      <c r="E6" s="8"/>
      <c r="F6" s="9"/>
      <c r="G6" s="8"/>
      <c r="H6" s="8"/>
      <c r="I6" s="8"/>
      <c r="J6" s="8"/>
      <c r="K6" s="8"/>
      <c r="L6" s="8"/>
      <c r="M6" s="8"/>
      <c r="N6" s="8"/>
      <c r="O6" s="8"/>
      <c r="P6" s="8"/>
      <c r="Q6" s="8"/>
      <c r="R6" s="10"/>
      <c r="S6" s="11" t="s">
        <v>6</v>
      </c>
      <c r="T6" s="12"/>
      <c r="U6" s="12"/>
      <c r="V6" s="12"/>
      <c r="W6" s="12"/>
      <c r="X6" s="12"/>
      <c r="Y6" s="12"/>
      <c r="Z6" s="12"/>
      <c r="AA6" s="13"/>
      <c r="AB6" s="14"/>
      <c r="AC6" s="9"/>
      <c r="AD6" s="15"/>
      <c r="AE6" s="16" t="s">
        <v>7</v>
      </c>
      <c r="AF6" s="12"/>
      <c r="AG6" s="12"/>
      <c r="AH6" s="12"/>
      <c r="AI6" s="12"/>
      <c r="AJ6" s="12"/>
      <c r="AK6" s="12"/>
      <c r="AL6" s="12"/>
      <c r="AM6" s="13"/>
      <c r="AN6" s="15"/>
      <c r="AO6" s="8"/>
      <c r="AP6" s="8"/>
      <c r="AQ6" s="17"/>
    </row>
    <row r="7" ht="6.0" customHeight="1">
      <c r="D7" s="7"/>
      <c r="E7" s="8"/>
      <c r="F7" s="8"/>
      <c r="G7" s="8"/>
      <c r="H7" s="8"/>
      <c r="I7" s="8"/>
      <c r="J7" s="8"/>
      <c r="K7" s="8"/>
      <c r="L7" s="8"/>
      <c r="M7" s="8"/>
      <c r="N7" s="8"/>
      <c r="O7" s="8"/>
      <c r="P7" s="8"/>
      <c r="Q7" s="8"/>
      <c r="R7" s="10"/>
      <c r="S7" s="10"/>
      <c r="T7" s="10"/>
      <c r="U7" s="10"/>
      <c r="V7" s="10"/>
      <c r="W7" s="10"/>
      <c r="X7" s="10"/>
      <c r="Y7" s="10"/>
      <c r="Z7" s="10"/>
      <c r="AA7" s="10"/>
      <c r="AB7" s="10"/>
      <c r="AC7" s="8"/>
      <c r="AD7" s="18"/>
      <c r="AE7" s="18"/>
      <c r="AF7" s="18"/>
      <c r="AG7" s="18"/>
      <c r="AH7" s="18"/>
      <c r="AI7" s="18"/>
      <c r="AJ7" s="18"/>
      <c r="AK7" s="18"/>
      <c r="AL7" s="18"/>
      <c r="AM7" s="18"/>
      <c r="AN7" s="18"/>
      <c r="AO7" s="8"/>
      <c r="AP7" s="8"/>
      <c r="AQ7" s="17"/>
    </row>
    <row r="8" ht="13.5" customHeight="1">
      <c r="D8" s="7"/>
      <c r="E8" s="8"/>
      <c r="F8" s="8" t="s">
        <v>8</v>
      </c>
      <c r="G8" s="8"/>
      <c r="H8" s="8"/>
      <c r="I8" s="8"/>
      <c r="J8" s="8"/>
      <c r="K8" s="8"/>
      <c r="L8" s="8"/>
      <c r="M8" s="8"/>
      <c r="N8" s="8"/>
      <c r="O8" s="8"/>
      <c r="P8" s="8"/>
      <c r="Q8" s="8"/>
      <c r="R8" s="10"/>
      <c r="S8" s="19">
        <f>+'PRESUPUESTO TOTAL ANUAL'!C52</f>
        <v>0</v>
      </c>
      <c r="T8" s="20"/>
      <c r="U8" s="20"/>
      <c r="V8" s="20"/>
      <c r="W8" s="20"/>
      <c r="X8" s="20"/>
      <c r="Y8" s="20"/>
      <c r="Z8" s="20"/>
      <c r="AA8" s="21"/>
      <c r="AB8" s="10"/>
      <c r="AC8" s="8"/>
      <c r="AD8" s="18"/>
      <c r="AE8" s="22">
        <f>+'PRESUPUESTO TOTAL ANUAL'!D52</f>
        <v>0</v>
      </c>
      <c r="AF8" s="20"/>
      <c r="AG8" s="20"/>
      <c r="AH8" s="20"/>
      <c r="AI8" s="20"/>
      <c r="AJ8" s="20"/>
      <c r="AK8" s="20"/>
      <c r="AL8" s="20"/>
      <c r="AM8" s="21"/>
      <c r="AN8" s="18"/>
      <c r="AO8" s="8"/>
      <c r="AP8" s="8"/>
      <c r="AQ8" s="17"/>
    </row>
    <row r="9" ht="13.5" customHeight="1">
      <c r="D9" s="7"/>
      <c r="E9" s="8"/>
      <c r="F9" s="8"/>
      <c r="G9" s="8"/>
      <c r="H9" s="8"/>
      <c r="I9" s="8"/>
      <c r="J9" s="8"/>
      <c r="K9" s="8"/>
      <c r="L9" s="8"/>
      <c r="M9" s="8"/>
      <c r="N9" s="8"/>
      <c r="O9" s="8"/>
      <c r="P9" s="8"/>
      <c r="Q9" s="8"/>
      <c r="R9" s="10"/>
      <c r="S9" s="10"/>
      <c r="T9" s="10"/>
      <c r="U9" s="10"/>
      <c r="V9" s="10"/>
      <c r="W9" s="10"/>
      <c r="X9" s="10"/>
      <c r="Y9" s="10"/>
      <c r="Z9" s="10"/>
      <c r="AA9" s="10"/>
      <c r="AB9" s="10"/>
      <c r="AC9" s="8"/>
      <c r="AD9" s="18"/>
      <c r="AE9" s="18"/>
      <c r="AF9" s="18"/>
      <c r="AG9" s="18"/>
      <c r="AH9" s="18"/>
      <c r="AI9" s="18"/>
      <c r="AJ9" s="18"/>
      <c r="AK9" s="18"/>
      <c r="AL9" s="18"/>
      <c r="AM9" s="18"/>
      <c r="AN9" s="18"/>
      <c r="AO9" s="8"/>
      <c r="AP9" s="8"/>
      <c r="AQ9" s="17"/>
    </row>
    <row r="10" ht="13.5" customHeight="1">
      <c r="D10" s="7"/>
      <c r="E10" s="8"/>
      <c r="F10" s="8" t="s">
        <v>9</v>
      </c>
      <c r="G10" s="8"/>
      <c r="H10" s="8"/>
      <c r="I10" s="8"/>
      <c r="J10" s="8"/>
      <c r="K10" s="8"/>
      <c r="L10" s="8"/>
      <c r="M10" s="8"/>
      <c r="N10" s="8"/>
      <c r="O10" s="8"/>
      <c r="P10" s="8"/>
      <c r="Q10" s="8"/>
      <c r="R10" s="10"/>
      <c r="S10" s="19">
        <f>+'PRESUPUESTO TOTAL ANUAL'!C53</f>
        <v>0</v>
      </c>
      <c r="T10" s="20"/>
      <c r="U10" s="20"/>
      <c r="V10" s="20"/>
      <c r="W10" s="20"/>
      <c r="X10" s="20"/>
      <c r="Y10" s="20"/>
      <c r="Z10" s="20"/>
      <c r="AA10" s="21"/>
      <c r="AB10" s="10"/>
      <c r="AC10" s="8"/>
      <c r="AD10" s="18"/>
      <c r="AE10" s="22">
        <f>+'PRESUPUESTO TOTAL ANUAL'!D53</f>
        <v>0</v>
      </c>
      <c r="AF10" s="20"/>
      <c r="AG10" s="20"/>
      <c r="AH10" s="20"/>
      <c r="AI10" s="20"/>
      <c r="AJ10" s="20"/>
      <c r="AK10" s="20"/>
      <c r="AL10" s="20"/>
      <c r="AM10" s="21"/>
      <c r="AN10" s="18"/>
      <c r="AO10" s="8"/>
      <c r="AP10" s="8"/>
      <c r="AQ10" s="17"/>
    </row>
    <row r="11" ht="13.5" customHeight="1">
      <c r="D11" s="7"/>
      <c r="E11" s="8"/>
      <c r="F11" s="8"/>
      <c r="G11" s="8"/>
      <c r="H11" s="8"/>
      <c r="I11" s="8"/>
      <c r="J11" s="8"/>
      <c r="K11" s="8"/>
      <c r="L11" s="8"/>
      <c r="M11" s="8"/>
      <c r="N11" s="8"/>
      <c r="O11" s="8"/>
      <c r="P11" s="8"/>
      <c r="Q11" s="8"/>
      <c r="R11" s="10"/>
      <c r="S11" s="10"/>
      <c r="T11" s="10"/>
      <c r="U11" s="10"/>
      <c r="V11" s="10"/>
      <c r="W11" s="10"/>
      <c r="X11" s="10"/>
      <c r="Y11" s="10"/>
      <c r="Z11" s="10"/>
      <c r="AA11" s="10"/>
      <c r="AB11" s="10"/>
      <c r="AC11" s="8"/>
      <c r="AD11" s="18"/>
      <c r="AE11" s="18"/>
      <c r="AF11" s="18"/>
      <c r="AG11" s="18"/>
      <c r="AH11" s="18"/>
      <c r="AI11" s="18"/>
      <c r="AJ11" s="18"/>
      <c r="AK11" s="18"/>
      <c r="AL11" s="18"/>
      <c r="AM11" s="18"/>
      <c r="AN11" s="18"/>
      <c r="AO11" s="8"/>
      <c r="AP11" s="8"/>
      <c r="AQ11" s="17"/>
    </row>
    <row r="12" ht="13.5" customHeight="1">
      <c r="D12" s="7"/>
      <c r="E12" s="8"/>
      <c r="F12" s="8" t="s">
        <v>10</v>
      </c>
      <c r="G12" s="8"/>
      <c r="H12" s="8"/>
      <c r="I12" s="8"/>
      <c r="J12" s="8"/>
      <c r="K12" s="8"/>
      <c r="L12" s="8"/>
      <c r="M12" s="8"/>
      <c r="N12" s="8"/>
      <c r="O12" s="8"/>
      <c r="P12" s="8"/>
      <c r="Q12" s="8"/>
      <c r="R12" s="10"/>
      <c r="S12" s="19">
        <f>+'Memoría de calculo habilitación'!C13</f>
        <v>0</v>
      </c>
      <c r="T12" s="20"/>
      <c r="U12" s="20"/>
      <c r="V12" s="20"/>
      <c r="W12" s="20"/>
      <c r="X12" s="20"/>
      <c r="Y12" s="20"/>
      <c r="Z12" s="20"/>
      <c r="AA12" s="21"/>
      <c r="AB12" s="10"/>
      <c r="AC12" s="8"/>
      <c r="AD12" s="18"/>
      <c r="AE12" s="22">
        <f>+'Memoría de calculo habilitación'!D13</f>
        <v>0</v>
      </c>
      <c r="AF12" s="20"/>
      <c r="AG12" s="20"/>
      <c r="AH12" s="20"/>
      <c r="AI12" s="20"/>
      <c r="AJ12" s="20"/>
      <c r="AK12" s="20"/>
      <c r="AL12" s="20"/>
      <c r="AM12" s="21"/>
      <c r="AN12" s="18"/>
      <c r="AO12" s="8"/>
      <c r="AP12" s="8"/>
      <c r="AQ12" s="17"/>
    </row>
    <row r="13" ht="13.5" customHeight="1">
      <c r="D13" s="7"/>
      <c r="E13" s="8"/>
      <c r="F13" s="8"/>
      <c r="G13" s="8"/>
      <c r="H13" s="8"/>
      <c r="I13" s="8"/>
      <c r="J13" s="8"/>
      <c r="K13" s="8"/>
      <c r="L13" s="8"/>
      <c r="M13" s="8"/>
      <c r="N13" s="8"/>
      <c r="O13" s="8"/>
      <c r="P13" s="8"/>
      <c r="Q13" s="8"/>
      <c r="R13" s="10"/>
      <c r="S13" s="10"/>
      <c r="T13" s="10"/>
      <c r="U13" s="10"/>
      <c r="V13" s="10"/>
      <c r="W13" s="10"/>
      <c r="X13" s="10"/>
      <c r="Y13" s="10"/>
      <c r="Z13" s="10"/>
      <c r="AA13" s="10"/>
      <c r="AB13" s="10"/>
      <c r="AC13" s="8"/>
      <c r="AD13" s="18"/>
      <c r="AE13" s="18"/>
      <c r="AF13" s="18"/>
      <c r="AG13" s="18"/>
      <c r="AH13" s="18"/>
      <c r="AI13" s="18"/>
      <c r="AJ13" s="18"/>
      <c r="AK13" s="18"/>
      <c r="AL13" s="18"/>
      <c r="AM13" s="18"/>
      <c r="AN13" s="18"/>
      <c r="AO13" s="8"/>
      <c r="AP13" s="8"/>
      <c r="AQ13" s="17"/>
    </row>
    <row r="14" ht="9.0" customHeight="1">
      <c r="D14" s="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17"/>
    </row>
    <row r="15" ht="6.0" customHeight="1">
      <c r="D15" s="7"/>
      <c r="E15" s="8"/>
      <c r="F15" s="8"/>
      <c r="G15" s="8"/>
      <c r="H15" s="8"/>
      <c r="I15" s="8"/>
      <c r="J15" s="8"/>
      <c r="K15" s="8"/>
      <c r="L15" s="8"/>
      <c r="M15" s="8"/>
      <c r="N15" s="8"/>
      <c r="O15" s="8"/>
      <c r="P15" s="8"/>
      <c r="Q15" s="8"/>
      <c r="R15" s="10"/>
      <c r="S15" s="10"/>
      <c r="T15" s="10"/>
      <c r="U15" s="10"/>
      <c r="V15" s="10"/>
      <c r="W15" s="10"/>
      <c r="X15" s="10"/>
      <c r="Y15" s="10"/>
      <c r="Z15" s="10"/>
      <c r="AA15" s="10"/>
      <c r="AB15" s="10"/>
      <c r="AC15" s="8"/>
      <c r="AD15" s="18"/>
      <c r="AE15" s="18"/>
      <c r="AF15" s="18"/>
      <c r="AG15" s="18"/>
      <c r="AH15" s="18"/>
      <c r="AI15" s="18"/>
      <c r="AJ15" s="18"/>
      <c r="AK15" s="18"/>
      <c r="AL15" s="18"/>
      <c r="AM15" s="18"/>
      <c r="AN15" s="18"/>
      <c r="AO15" s="8"/>
      <c r="AP15" s="8"/>
      <c r="AQ15" s="17"/>
    </row>
    <row r="16" ht="13.5" customHeight="1">
      <c r="D16" s="7"/>
      <c r="E16" s="8"/>
      <c r="F16" s="9" t="s">
        <v>11</v>
      </c>
      <c r="G16" s="8"/>
      <c r="H16" s="8"/>
      <c r="I16" s="8"/>
      <c r="J16" s="8"/>
      <c r="K16" s="8"/>
      <c r="L16" s="8"/>
      <c r="M16" s="8"/>
      <c r="N16" s="8"/>
      <c r="O16" s="8"/>
      <c r="P16" s="8"/>
      <c r="Q16" s="8"/>
      <c r="R16" s="10"/>
      <c r="S16" s="19">
        <f>+S8+S10+S12</f>
        <v>0</v>
      </c>
      <c r="T16" s="20"/>
      <c r="U16" s="20"/>
      <c r="V16" s="20"/>
      <c r="W16" s="20"/>
      <c r="X16" s="20"/>
      <c r="Y16" s="20"/>
      <c r="Z16" s="20"/>
      <c r="AA16" s="21"/>
      <c r="AB16" s="10"/>
      <c r="AC16" s="8"/>
      <c r="AD16" s="18"/>
      <c r="AE16" s="22">
        <f>+AE8+AE10+AE12</f>
        <v>0</v>
      </c>
      <c r="AF16" s="20"/>
      <c r="AG16" s="20"/>
      <c r="AH16" s="20"/>
      <c r="AI16" s="20"/>
      <c r="AJ16" s="20"/>
      <c r="AK16" s="20"/>
      <c r="AL16" s="20"/>
      <c r="AM16" s="21"/>
      <c r="AN16" s="18"/>
      <c r="AO16" s="8"/>
      <c r="AP16" s="8"/>
      <c r="AQ16" s="17"/>
    </row>
    <row r="17" ht="6.0" customHeight="1">
      <c r="D17" s="7"/>
      <c r="E17" s="8"/>
      <c r="F17" s="8"/>
      <c r="G17" s="8"/>
      <c r="H17" s="8"/>
      <c r="I17" s="8"/>
      <c r="J17" s="8"/>
      <c r="K17" s="8"/>
      <c r="L17" s="8"/>
      <c r="M17" s="8"/>
      <c r="N17" s="8"/>
      <c r="O17" s="8"/>
      <c r="P17" s="8"/>
      <c r="Q17" s="8"/>
      <c r="R17" s="10"/>
      <c r="S17" s="10"/>
      <c r="T17" s="10"/>
      <c r="U17" s="10"/>
      <c r="V17" s="10"/>
      <c r="W17" s="10"/>
      <c r="X17" s="10"/>
      <c r="Y17" s="10"/>
      <c r="Z17" s="10"/>
      <c r="AA17" s="10"/>
      <c r="AB17" s="10"/>
      <c r="AC17" s="8"/>
      <c r="AD17" s="18"/>
      <c r="AE17" s="18"/>
      <c r="AF17" s="18"/>
      <c r="AG17" s="18"/>
      <c r="AH17" s="18"/>
      <c r="AI17" s="18"/>
      <c r="AJ17" s="18"/>
      <c r="AK17" s="18"/>
      <c r="AL17" s="18"/>
      <c r="AM17" s="18"/>
      <c r="AN17" s="18"/>
      <c r="AO17" s="8"/>
      <c r="AP17" s="8"/>
      <c r="AQ17" s="17"/>
    </row>
    <row r="18" ht="13.5" customHeight="1">
      <c r="D18" s="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17"/>
    </row>
    <row r="19" ht="13.5" customHeight="1">
      <c r="D19" s="7"/>
      <c r="E19" s="8"/>
      <c r="F19" s="8"/>
      <c r="G19" s="8"/>
      <c r="H19" s="8"/>
      <c r="I19" s="8"/>
      <c r="J19" s="8"/>
      <c r="K19" s="8"/>
      <c r="L19" s="8"/>
      <c r="M19" s="8"/>
      <c r="N19" s="8"/>
      <c r="O19" s="8"/>
      <c r="P19" s="8"/>
      <c r="Q19" s="8"/>
      <c r="R19" s="8"/>
      <c r="S19" s="8"/>
      <c r="T19" s="23" t="s">
        <v>12</v>
      </c>
      <c r="U19" s="12"/>
      <c r="V19" s="12"/>
      <c r="W19" s="12"/>
      <c r="X19" s="12"/>
      <c r="Y19" s="12"/>
      <c r="Z19" s="12"/>
      <c r="AA19" s="12"/>
      <c r="AB19" s="12"/>
      <c r="AC19" s="12"/>
      <c r="AD19" s="12"/>
      <c r="AE19" s="12"/>
      <c r="AF19" s="12"/>
      <c r="AG19" s="12"/>
      <c r="AH19" s="12"/>
      <c r="AI19" s="12"/>
      <c r="AJ19" s="12"/>
      <c r="AK19" s="12"/>
      <c r="AL19" s="13"/>
      <c r="AM19" s="8"/>
      <c r="AN19" s="8"/>
      <c r="AO19" s="8"/>
      <c r="AP19" s="8"/>
      <c r="AQ19" s="17"/>
    </row>
    <row r="20" ht="13.5" customHeight="1">
      <c r="D20" s="7"/>
      <c r="E20" s="8"/>
      <c r="F20" s="8"/>
      <c r="G20" s="8"/>
      <c r="H20" s="8"/>
      <c r="I20" s="8"/>
      <c r="J20" s="8"/>
      <c r="K20" s="8"/>
      <c r="L20" s="8"/>
      <c r="M20" s="8"/>
      <c r="N20" s="8"/>
      <c r="O20" s="8"/>
      <c r="P20" s="8"/>
      <c r="Q20" s="8"/>
      <c r="R20" s="8"/>
      <c r="S20" s="8"/>
      <c r="T20" s="8" t="s">
        <v>13</v>
      </c>
      <c r="U20" s="8"/>
      <c r="V20" s="8"/>
      <c r="W20" s="8"/>
      <c r="X20" s="8"/>
      <c r="Y20" s="8"/>
      <c r="Z20" s="8"/>
      <c r="AA20" s="8"/>
      <c r="AB20" s="8"/>
      <c r="AC20" s="8"/>
      <c r="AD20" s="8"/>
      <c r="AE20" s="8"/>
      <c r="AF20" s="8"/>
      <c r="AG20" s="8"/>
      <c r="AH20" s="8"/>
      <c r="AI20" s="8"/>
      <c r="AJ20" s="8"/>
      <c r="AK20" s="8"/>
      <c r="AL20" s="8"/>
      <c r="AM20" s="8"/>
      <c r="AN20" s="8"/>
      <c r="AO20" s="8"/>
      <c r="AP20" s="8"/>
      <c r="AQ20" s="17"/>
    </row>
    <row r="21" ht="13.5" customHeight="1">
      <c r="D21" s="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17"/>
    </row>
    <row r="22" ht="13.5" customHeight="1">
      <c r="D22" s="7"/>
      <c r="E22" s="8"/>
      <c r="F22" s="8"/>
      <c r="G22" s="8"/>
      <c r="H22" s="8"/>
      <c r="I22" s="8"/>
      <c r="J22" s="8"/>
      <c r="K22" s="8"/>
      <c r="L22" s="8"/>
      <c r="M22" s="8"/>
      <c r="N22" s="8"/>
      <c r="O22" s="8"/>
      <c r="P22" s="8"/>
      <c r="Q22" s="8"/>
      <c r="R22" s="8"/>
      <c r="S22" s="8"/>
      <c r="T22" s="8"/>
      <c r="U22" s="8"/>
      <c r="V22" s="8"/>
      <c r="W22" s="8"/>
      <c r="X22" s="8"/>
      <c r="Y22" s="24" t="str">
        <f>IFERROR(AE16/(S16+AE16),)</f>
        <v/>
      </c>
      <c r="Z22" s="25"/>
      <c r="AA22" s="25"/>
      <c r="AB22" s="25"/>
      <c r="AC22" s="25"/>
      <c r="AD22" s="25"/>
      <c r="AE22" s="25"/>
      <c r="AF22" s="26"/>
      <c r="AG22" s="8"/>
      <c r="AH22" s="8"/>
      <c r="AI22" s="8"/>
      <c r="AJ22" s="8"/>
      <c r="AK22" s="8"/>
      <c r="AL22" s="8"/>
      <c r="AM22" s="8"/>
      <c r="AN22" s="8"/>
      <c r="AO22" s="8"/>
      <c r="AP22" s="8"/>
      <c r="AQ22" s="17"/>
    </row>
    <row r="23" ht="13.5" customHeight="1">
      <c r="D23" s="7"/>
      <c r="E23" s="8"/>
      <c r="F23" s="8"/>
      <c r="G23" s="8"/>
      <c r="H23" s="8"/>
      <c r="I23" s="8"/>
      <c r="J23" s="8"/>
      <c r="K23" s="8"/>
      <c r="L23" s="8"/>
      <c r="M23" s="8"/>
      <c r="N23" s="8"/>
      <c r="O23" s="8"/>
      <c r="P23" s="8"/>
      <c r="Q23" s="8"/>
      <c r="R23" s="8"/>
      <c r="S23" s="8"/>
      <c r="T23" s="8"/>
      <c r="U23" s="8"/>
      <c r="V23" s="8"/>
      <c r="W23" s="8"/>
      <c r="X23" s="8"/>
      <c r="Y23" s="27"/>
      <c r="Z23" s="28"/>
      <c r="AA23" s="28"/>
      <c r="AB23" s="28"/>
      <c r="AC23" s="28"/>
      <c r="AD23" s="28"/>
      <c r="AE23" s="28"/>
      <c r="AF23" s="29"/>
      <c r="AG23" s="8"/>
      <c r="AH23" s="8"/>
      <c r="AI23" s="8"/>
      <c r="AJ23" s="8"/>
      <c r="AK23" s="8"/>
      <c r="AL23" s="8"/>
      <c r="AM23" s="8"/>
      <c r="AN23" s="8"/>
      <c r="AO23" s="8"/>
      <c r="AP23" s="8"/>
      <c r="AQ23" s="17"/>
    </row>
    <row r="24" ht="13.5" customHeight="1">
      <c r="D24" s="30"/>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2"/>
    </row>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4">
    <mergeCell ref="S10:AA10"/>
    <mergeCell ref="S12:AA12"/>
    <mergeCell ref="AE12:AM12"/>
    <mergeCell ref="S16:AA16"/>
    <mergeCell ref="AE16:AM16"/>
    <mergeCell ref="T19:AL19"/>
    <mergeCell ref="Y22:AF23"/>
    <mergeCell ref="S5:AA5"/>
    <mergeCell ref="AE5:AM5"/>
    <mergeCell ref="S6:AA6"/>
    <mergeCell ref="AE6:AM6"/>
    <mergeCell ref="S8:AA8"/>
    <mergeCell ref="AE8:AM8"/>
    <mergeCell ref="AE10:AM10"/>
  </mergeCells>
  <conditionalFormatting sqref="Y22:AF23">
    <cfRule type="cellIs" dxfId="0" priority="1" operator="equal">
      <formula>0</formula>
    </cfRule>
  </conditionalFormatting>
  <conditionalFormatting sqref="Y22:AF23">
    <cfRule type="cellIs" dxfId="1" priority="2" operator="lessThan">
      <formula>25%</formula>
    </cfRule>
  </conditionalFormatting>
  <conditionalFormatting sqref="Y22:AF23">
    <cfRule type="cellIs" dxfId="2" priority="3" operator="greaterThan">
      <formula>25%</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pane xSplit="2.0" ySplit="16.0" topLeftCell="C17" activePane="bottomRight" state="frozen"/>
      <selection activeCell="C1" sqref="C1" pane="topRight"/>
      <selection activeCell="A17" sqref="A17" pane="bottomLeft"/>
      <selection activeCell="C17" sqref="C17" pane="bottomRight"/>
    </sheetView>
  </sheetViews>
  <sheetFormatPr customHeight="1" defaultColWidth="14.43" defaultRowHeight="15.0"/>
  <cols>
    <col customWidth="1" min="1" max="1" width="3.29"/>
    <col customWidth="1" min="2" max="2" width="65.71"/>
    <col customWidth="1" min="3" max="3" width="23.0"/>
    <col customWidth="1" min="4" max="4" width="29.0"/>
    <col customWidth="1" min="5" max="7" width="21.57"/>
    <col customWidth="1" min="8" max="8" width="6.57"/>
    <col customWidth="1" min="9" max="9" width="8.0"/>
    <col customWidth="1" min="10" max="19" width="21.57"/>
  </cols>
  <sheetData>
    <row r="2" ht="15.0" customHeight="1">
      <c r="B2" s="33" t="s">
        <v>14</v>
      </c>
      <c r="C2" s="34"/>
      <c r="D2" s="35"/>
      <c r="E2" s="36"/>
    </row>
    <row r="3" ht="15.0" customHeight="1">
      <c r="B3" s="33" t="s">
        <v>15</v>
      </c>
      <c r="C3" s="34"/>
      <c r="D3" s="35"/>
      <c r="E3" s="36"/>
    </row>
    <row r="4" ht="15.0" customHeight="1">
      <c r="B4" s="33" t="s">
        <v>0</v>
      </c>
      <c r="C4" s="34"/>
      <c r="D4" s="35"/>
      <c r="E4" s="36"/>
    </row>
    <row r="5" ht="15.0" customHeight="1">
      <c r="B5" s="33" t="s">
        <v>16</v>
      </c>
      <c r="C5" s="34"/>
      <c r="D5" s="35"/>
      <c r="E5" s="36"/>
    </row>
    <row r="6" ht="15.0" customHeight="1">
      <c r="B6" s="33" t="s">
        <v>17</v>
      </c>
      <c r="C6" s="34"/>
      <c r="D6" s="35"/>
      <c r="E6" s="36"/>
    </row>
    <row r="7" ht="12.75" customHeight="1">
      <c r="A7" s="37"/>
      <c r="B7" s="38"/>
      <c r="C7" s="37"/>
      <c r="D7" s="37"/>
      <c r="E7" s="37"/>
      <c r="F7" s="37"/>
      <c r="G7" s="37"/>
      <c r="H7" s="37"/>
      <c r="I7" s="37"/>
      <c r="J7" s="37"/>
      <c r="K7" s="37"/>
      <c r="L7" s="37"/>
      <c r="M7" s="37"/>
      <c r="N7" s="37"/>
      <c r="O7" s="37"/>
      <c r="P7" s="37"/>
      <c r="Q7" s="37"/>
      <c r="R7" s="37"/>
      <c r="S7" s="37"/>
    </row>
    <row r="8" ht="62.25" customHeight="1">
      <c r="A8" s="37"/>
      <c r="B8" s="39" t="s">
        <v>18</v>
      </c>
      <c r="C8" s="20"/>
      <c r="D8" s="20"/>
      <c r="E8" s="21"/>
      <c r="F8" s="40"/>
      <c r="G8" s="40"/>
      <c r="H8" s="37"/>
      <c r="I8" s="37"/>
      <c r="J8" s="37"/>
      <c r="K8" s="37"/>
      <c r="L8" s="37"/>
      <c r="M8" s="37"/>
      <c r="N8" s="37"/>
      <c r="O8" s="37"/>
      <c r="P8" s="37"/>
      <c r="Q8" s="37"/>
      <c r="R8" s="37"/>
      <c r="S8" s="37"/>
    </row>
    <row r="9" ht="12.75" customHeight="1">
      <c r="A9" s="37"/>
      <c r="B9" s="38"/>
      <c r="C9" s="37"/>
      <c r="D9" s="37"/>
      <c r="E9" s="37"/>
      <c r="F9" s="40"/>
      <c r="G9" s="40"/>
      <c r="H9" s="37"/>
      <c r="I9" s="37"/>
      <c r="J9" s="37"/>
      <c r="K9" s="37"/>
      <c r="L9" s="37"/>
      <c r="M9" s="37"/>
      <c r="N9" s="37"/>
      <c r="O9" s="37"/>
      <c r="P9" s="37"/>
      <c r="Q9" s="37"/>
      <c r="R9" s="37"/>
      <c r="S9" s="37"/>
    </row>
    <row r="10" ht="9.0" customHeight="1">
      <c r="A10" s="37"/>
      <c r="B10" s="41" t="s">
        <v>19</v>
      </c>
      <c r="C10" s="25"/>
      <c r="D10" s="25"/>
      <c r="E10" s="26"/>
      <c r="F10" s="40"/>
      <c r="G10" s="40"/>
      <c r="H10" s="40"/>
      <c r="I10" s="40"/>
      <c r="J10" s="40"/>
      <c r="K10" s="40"/>
      <c r="L10" s="40"/>
      <c r="M10" s="40"/>
      <c r="N10" s="40"/>
      <c r="O10" s="40"/>
      <c r="P10" s="40"/>
      <c r="Q10" s="40"/>
      <c r="R10" s="40"/>
      <c r="S10" s="40"/>
    </row>
    <row r="11" ht="7.5" customHeight="1">
      <c r="A11" s="37"/>
      <c r="B11" s="42"/>
      <c r="E11" s="43"/>
      <c r="F11" s="40"/>
      <c r="G11" s="40"/>
      <c r="H11" s="40"/>
      <c r="I11" s="40"/>
      <c r="J11" s="40"/>
      <c r="K11" s="40"/>
      <c r="L11" s="40"/>
      <c r="M11" s="40"/>
      <c r="N11" s="40"/>
      <c r="O11" s="40"/>
      <c r="P11" s="40"/>
      <c r="Q11" s="40"/>
      <c r="R11" s="40"/>
      <c r="S11" s="40"/>
    </row>
    <row r="12" ht="6.0" customHeight="1">
      <c r="A12" s="37"/>
      <c r="B12" s="42"/>
      <c r="E12" s="43"/>
      <c r="F12" s="40"/>
      <c r="G12" s="40"/>
      <c r="H12" s="40"/>
      <c r="I12" s="40"/>
      <c r="J12" s="40"/>
      <c r="K12" s="40"/>
      <c r="L12" s="40"/>
      <c r="M12" s="40"/>
      <c r="N12" s="40"/>
      <c r="O12" s="40"/>
      <c r="P12" s="40"/>
      <c r="Q12" s="40"/>
      <c r="R12" s="40"/>
      <c r="S12" s="40"/>
    </row>
    <row r="13" ht="5.25" customHeight="1">
      <c r="A13" s="37"/>
      <c r="B13" s="42"/>
      <c r="E13" s="43"/>
      <c r="F13" s="40"/>
      <c r="G13" s="40"/>
      <c r="H13" s="40"/>
      <c r="I13" s="40"/>
      <c r="J13" s="40"/>
      <c r="K13" s="40"/>
      <c r="L13" s="40"/>
      <c r="M13" s="40"/>
      <c r="N13" s="40"/>
      <c r="O13" s="40"/>
      <c r="P13" s="40"/>
      <c r="Q13" s="40"/>
      <c r="R13" s="40"/>
      <c r="S13" s="40"/>
    </row>
    <row r="14" ht="17.25" customHeight="1">
      <c r="A14" s="37"/>
      <c r="B14" s="27"/>
      <c r="C14" s="28"/>
      <c r="D14" s="28"/>
      <c r="E14" s="29"/>
      <c r="F14" s="40"/>
      <c r="G14" s="40"/>
      <c r="J14" s="40"/>
      <c r="K14" s="40"/>
      <c r="L14" s="40"/>
      <c r="M14" s="40"/>
      <c r="N14" s="40"/>
      <c r="O14" s="40"/>
      <c r="P14" s="40"/>
      <c r="Q14" s="40"/>
      <c r="R14" s="40"/>
      <c r="S14" s="40"/>
    </row>
    <row r="15" ht="12.75" customHeight="1">
      <c r="A15" s="44"/>
      <c r="B15" s="45" t="s">
        <v>20</v>
      </c>
      <c r="C15" s="46" t="s">
        <v>21</v>
      </c>
      <c r="D15" s="46" t="s">
        <v>22</v>
      </c>
      <c r="E15" s="47" t="s">
        <v>23</v>
      </c>
      <c r="F15" s="48" t="s">
        <v>24</v>
      </c>
      <c r="G15" s="49"/>
      <c r="H15" s="50" t="s">
        <v>25</v>
      </c>
      <c r="I15" s="49"/>
      <c r="J15" s="51"/>
      <c r="K15" s="51"/>
      <c r="L15" s="51"/>
      <c r="M15" s="51"/>
      <c r="N15" s="51"/>
      <c r="O15" s="51"/>
      <c r="P15" s="51"/>
      <c r="Q15" s="51"/>
      <c r="R15" s="51"/>
      <c r="S15" s="51"/>
      <c r="T15" s="52"/>
      <c r="U15" s="52"/>
      <c r="V15" s="52"/>
      <c r="W15" s="52"/>
      <c r="X15" s="52"/>
      <c r="Y15" s="52"/>
      <c r="Z15" s="52"/>
    </row>
    <row r="16" ht="30.0" customHeight="1">
      <c r="A16" s="37"/>
      <c r="B16" s="53"/>
      <c r="C16" s="54" t="s">
        <v>26</v>
      </c>
      <c r="D16" s="54" t="s">
        <v>26</v>
      </c>
      <c r="E16" s="55" t="s">
        <v>26</v>
      </c>
      <c r="F16" s="56" t="s">
        <v>27</v>
      </c>
      <c r="G16" s="57" t="s">
        <v>28</v>
      </c>
      <c r="H16" s="58" t="s">
        <v>29</v>
      </c>
      <c r="I16" s="59" t="s">
        <v>30</v>
      </c>
      <c r="J16" s="40"/>
      <c r="K16" s="40"/>
      <c r="L16" s="40"/>
      <c r="M16" s="40"/>
      <c r="N16" s="40"/>
      <c r="O16" s="40"/>
      <c r="P16" s="40"/>
      <c r="Q16" s="40"/>
      <c r="R16" s="40"/>
      <c r="S16" s="40"/>
    </row>
    <row r="17" ht="12.75" customHeight="1">
      <c r="A17" s="37"/>
      <c r="B17" s="33" t="s">
        <v>31</v>
      </c>
      <c r="C17" s="60">
        <f t="shared" ref="C17:G17" si="1">ROUND(C18+C24+C26,0)</f>
        <v>0</v>
      </c>
      <c r="D17" s="60">
        <f t="shared" si="1"/>
        <v>0</v>
      </c>
      <c r="E17" s="61">
        <f t="shared" si="1"/>
        <v>0</v>
      </c>
      <c r="F17" s="62">
        <f t="shared" si="1"/>
        <v>0</v>
      </c>
      <c r="G17" s="63">
        <f t="shared" si="1"/>
        <v>0</v>
      </c>
      <c r="H17" s="64" t="str">
        <f t="shared" ref="H17:H43" si="3">IF(ROUND(C17+D17-E17,0)=0,"OK","Revisar")</f>
        <v>OK</v>
      </c>
      <c r="I17" s="65" t="str">
        <f t="shared" ref="I17:I43" si="4">IF(ROUND(F17+G17-D17,0)=0,"OK","Revisar")</f>
        <v>OK</v>
      </c>
      <c r="J17" s="40"/>
      <c r="K17" s="40"/>
      <c r="L17" s="40"/>
      <c r="M17" s="40"/>
      <c r="N17" s="40"/>
      <c r="O17" s="40"/>
      <c r="P17" s="40"/>
      <c r="Q17" s="40"/>
      <c r="R17" s="40"/>
      <c r="S17" s="40"/>
    </row>
    <row r="18" ht="12.75" customHeight="1">
      <c r="A18" s="37"/>
      <c r="B18" s="66" t="s">
        <v>32</v>
      </c>
      <c r="C18" s="67">
        <f t="shared" ref="C18:G18" si="2">ROUND(SUM(C19:C23),0)</f>
        <v>0</v>
      </c>
      <c r="D18" s="68">
        <f t="shared" si="2"/>
        <v>0</v>
      </c>
      <c r="E18" s="69">
        <f t="shared" si="2"/>
        <v>0</v>
      </c>
      <c r="F18" s="70">
        <f t="shared" si="2"/>
        <v>0</v>
      </c>
      <c r="G18" s="68">
        <f t="shared" si="2"/>
        <v>0</v>
      </c>
      <c r="H18" s="64" t="str">
        <f t="shared" si="3"/>
        <v>OK</v>
      </c>
      <c r="I18" s="71" t="str">
        <f t="shared" si="4"/>
        <v>OK</v>
      </c>
      <c r="J18" s="40"/>
      <c r="K18" s="40"/>
      <c r="L18" s="40"/>
      <c r="M18" s="40"/>
      <c r="N18" s="40"/>
      <c r="O18" s="40"/>
      <c r="P18" s="40"/>
      <c r="Q18" s="40"/>
      <c r="R18" s="40"/>
      <c r="S18" s="40"/>
    </row>
    <row r="19" ht="12.75" customHeight="1">
      <c r="A19" s="37"/>
      <c r="B19" s="72" t="s">
        <v>33</v>
      </c>
      <c r="C19" s="73">
        <f>ROUND('Memoría de cálculo RRHH'!C22,0)</f>
        <v>0</v>
      </c>
      <c r="D19" s="73">
        <f>ROUND('Memoría de cálculo RRHH'!D22,0)</f>
        <v>0</v>
      </c>
      <c r="E19" s="73">
        <f>ROUND('Memoría de cálculo RRHH'!E22,0)</f>
        <v>0</v>
      </c>
      <c r="F19" s="73">
        <f>ROUND('Memoría de cálculo RRHH'!F22,0)</f>
        <v>0</v>
      </c>
      <c r="G19" s="73">
        <f>ROUND('Memoría de cálculo RRHH'!G22,0)</f>
        <v>0</v>
      </c>
      <c r="H19" s="64" t="str">
        <f t="shared" si="3"/>
        <v>OK</v>
      </c>
      <c r="I19" s="71" t="str">
        <f t="shared" si="4"/>
        <v>OK</v>
      </c>
      <c r="J19" s="40"/>
      <c r="K19" s="40"/>
      <c r="L19" s="40"/>
      <c r="M19" s="40"/>
      <c r="N19" s="40"/>
      <c r="O19" s="40"/>
      <c r="P19" s="40"/>
      <c r="Q19" s="40"/>
      <c r="R19" s="40"/>
      <c r="S19" s="40"/>
    </row>
    <row r="20" ht="12.75" customHeight="1">
      <c r="A20" s="37"/>
      <c r="B20" s="72" t="s">
        <v>34</v>
      </c>
      <c r="C20" s="73">
        <f>ROUND('Memoría de cálculo RRHH'!C23,0)</f>
        <v>0</v>
      </c>
      <c r="D20" s="73">
        <f>ROUND('Memoría de cálculo RRHH'!D23,0)</f>
        <v>0</v>
      </c>
      <c r="E20" s="74">
        <f>ROUND('Memoría de cálculo RRHH'!E23,0)</f>
        <v>0</v>
      </c>
      <c r="F20" s="75">
        <f>ROUND('Memoría de cálculo RRHH'!F23,0)</f>
        <v>0</v>
      </c>
      <c r="G20" s="76">
        <f>ROUND('Memoría de cálculo RRHH'!G23,0)</f>
        <v>0</v>
      </c>
      <c r="H20" s="64" t="str">
        <f t="shared" si="3"/>
        <v>OK</v>
      </c>
      <c r="I20" s="71" t="str">
        <f t="shared" si="4"/>
        <v>OK</v>
      </c>
      <c r="J20" s="40"/>
      <c r="K20" s="40"/>
      <c r="L20" s="40"/>
      <c r="M20" s="40"/>
      <c r="N20" s="40"/>
      <c r="O20" s="40"/>
      <c r="P20" s="40"/>
      <c r="Q20" s="40"/>
      <c r="R20" s="40"/>
      <c r="S20" s="40"/>
    </row>
    <row r="21" ht="12.75" customHeight="1">
      <c r="A21" s="37"/>
      <c r="B21" s="72" t="s">
        <v>35</v>
      </c>
      <c r="C21" s="73">
        <f>ROUND('Memoría de cálculo RRHH'!C24,0)</f>
        <v>0</v>
      </c>
      <c r="D21" s="73">
        <f>ROUND('Memoría de cálculo RRHH'!D24,0)</f>
        <v>0</v>
      </c>
      <c r="E21" s="74">
        <f>ROUND('Memoría de cálculo RRHH'!E24,0)</f>
        <v>0</v>
      </c>
      <c r="F21" s="75">
        <f>ROUND('Memoría de cálculo RRHH'!F24,0)</f>
        <v>0</v>
      </c>
      <c r="G21" s="76">
        <f>ROUND('Memoría de cálculo RRHH'!G24,0)</f>
        <v>0</v>
      </c>
      <c r="H21" s="64" t="str">
        <f t="shared" si="3"/>
        <v>OK</v>
      </c>
      <c r="I21" s="71" t="str">
        <f t="shared" si="4"/>
        <v>OK</v>
      </c>
      <c r="J21" s="40"/>
      <c r="K21" s="40"/>
      <c r="L21" s="40"/>
      <c r="M21" s="40"/>
      <c r="N21" s="40"/>
      <c r="O21" s="40"/>
      <c r="P21" s="40"/>
      <c r="Q21" s="40"/>
      <c r="R21" s="40"/>
      <c r="S21" s="40"/>
    </row>
    <row r="22" ht="12.75" customHeight="1">
      <c r="A22" s="37"/>
      <c r="B22" s="77" t="s">
        <v>36</v>
      </c>
      <c r="C22" s="73">
        <f>ROUND('Memoría de cálculo RRHH'!C25,0)</f>
        <v>0</v>
      </c>
      <c r="D22" s="73">
        <f>ROUND('Memoría de cálculo RRHH'!D25,0)</f>
        <v>0</v>
      </c>
      <c r="E22" s="74">
        <f>ROUND('Memoría de cálculo RRHH'!E25,0)</f>
        <v>0</v>
      </c>
      <c r="F22" s="75">
        <f>ROUND('Memoría de cálculo RRHH'!F25,0)</f>
        <v>0</v>
      </c>
      <c r="G22" s="76">
        <f>ROUND('Memoría de cálculo RRHH'!G25,0)</f>
        <v>0</v>
      </c>
      <c r="H22" s="64" t="str">
        <f t="shared" si="3"/>
        <v>OK</v>
      </c>
      <c r="I22" s="71" t="str">
        <f t="shared" si="4"/>
        <v>OK</v>
      </c>
      <c r="J22" s="40"/>
      <c r="K22" s="40"/>
      <c r="L22" s="40"/>
      <c r="M22" s="40"/>
      <c r="N22" s="40"/>
      <c r="O22" s="40"/>
      <c r="P22" s="40"/>
      <c r="Q22" s="40"/>
      <c r="R22" s="40"/>
      <c r="S22" s="40"/>
    </row>
    <row r="23" ht="12.75" customHeight="1">
      <c r="A23" s="37"/>
      <c r="B23" s="78" t="s">
        <v>37</v>
      </c>
      <c r="C23" s="73">
        <f>ROUND('Memoría de cálculo RRHH'!C26,0)</f>
        <v>0</v>
      </c>
      <c r="D23" s="73">
        <f>ROUND('Memoría de cálculo RRHH'!D26,0)</f>
        <v>0</v>
      </c>
      <c r="E23" s="74">
        <f>ROUND('Memoría de cálculo RRHH'!E26,0)</f>
        <v>0</v>
      </c>
      <c r="F23" s="75">
        <f>ROUND('Memoría de cálculo RRHH'!F26,0)</f>
        <v>0</v>
      </c>
      <c r="G23" s="76">
        <f>ROUND('Memoría de cálculo RRHH'!G26,0)</f>
        <v>0</v>
      </c>
      <c r="H23" s="64" t="str">
        <f t="shared" si="3"/>
        <v>OK</v>
      </c>
      <c r="I23" s="71" t="str">
        <f t="shared" si="4"/>
        <v>OK</v>
      </c>
      <c r="J23" s="40"/>
      <c r="K23" s="40"/>
      <c r="L23" s="40"/>
      <c r="M23" s="40"/>
      <c r="N23" s="40"/>
      <c r="O23" s="40"/>
      <c r="P23" s="40"/>
      <c r="Q23" s="40"/>
      <c r="R23" s="40"/>
      <c r="S23" s="40"/>
    </row>
    <row r="24" ht="12.75" customHeight="1">
      <c r="A24" s="37"/>
      <c r="B24" s="66" t="s">
        <v>38</v>
      </c>
      <c r="C24" s="67">
        <f t="shared" ref="C24:G24" si="5">ROUND(SUM(C25),0)</f>
        <v>0</v>
      </c>
      <c r="D24" s="67">
        <f t="shared" si="5"/>
        <v>0</v>
      </c>
      <c r="E24" s="69">
        <f t="shared" si="5"/>
        <v>0</v>
      </c>
      <c r="F24" s="70">
        <f t="shared" si="5"/>
        <v>0</v>
      </c>
      <c r="G24" s="68">
        <f t="shared" si="5"/>
        <v>0</v>
      </c>
      <c r="H24" s="64" t="str">
        <f t="shared" si="3"/>
        <v>OK</v>
      </c>
      <c r="I24" s="71" t="str">
        <f t="shared" si="4"/>
        <v>OK</v>
      </c>
      <c r="J24" s="40"/>
      <c r="K24" s="40"/>
      <c r="L24" s="40"/>
      <c r="M24" s="40"/>
      <c r="N24" s="40"/>
      <c r="O24" s="40"/>
      <c r="P24" s="40"/>
      <c r="Q24" s="40"/>
      <c r="R24" s="40"/>
      <c r="S24" s="40"/>
    </row>
    <row r="25" ht="12.75" customHeight="1">
      <c r="A25" s="37"/>
      <c r="B25" s="78" t="s">
        <v>39</v>
      </c>
      <c r="C25" s="79">
        <f>ROUND(IF('Memoria Cálculo Provisiones'!W23&lt;0,0,'Memoria Cálculo Provisiones'!W23),0)</f>
        <v>0</v>
      </c>
      <c r="D25" s="79">
        <v>0.0</v>
      </c>
      <c r="E25" s="80">
        <f>SUM(C25)</f>
        <v>0</v>
      </c>
      <c r="F25" s="81"/>
      <c r="G25" s="82"/>
      <c r="H25" s="64" t="str">
        <f t="shared" si="3"/>
        <v>OK</v>
      </c>
      <c r="I25" s="71" t="str">
        <f t="shared" si="4"/>
        <v>OK</v>
      </c>
      <c r="J25" s="40"/>
      <c r="K25" s="40"/>
      <c r="L25" s="40"/>
      <c r="M25" s="40"/>
      <c r="N25" s="40"/>
      <c r="O25" s="40"/>
      <c r="P25" s="40"/>
      <c r="Q25" s="40"/>
      <c r="R25" s="40"/>
      <c r="S25" s="40"/>
    </row>
    <row r="26" ht="12.75" customHeight="1">
      <c r="A26" s="37"/>
      <c r="B26" s="66" t="s">
        <v>40</v>
      </c>
      <c r="C26" s="67">
        <f t="shared" ref="C26:G26" si="6">ROUND(SUM(C27),0)</f>
        <v>0</v>
      </c>
      <c r="D26" s="67">
        <f t="shared" si="6"/>
        <v>0</v>
      </c>
      <c r="E26" s="69">
        <f t="shared" si="6"/>
        <v>0</v>
      </c>
      <c r="F26" s="70">
        <f t="shared" si="6"/>
        <v>0</v>
      </c>
      <c r="G26" s="83">
        <f t="shared" si="6"/>
        <v>0</v>
      </c>
      <c r="H26" s="64" t="str">
        <f t="shared" si="3"/>
        <v>OK</v>
      </c>
      <c r="I26" s="65" t="str">
        <f t="shared" si="4"/>
        <v>OK</v>
      </c>
      <c r="J26" s="40"/>
      <c r="K26" s="40"/>
      <c r="L26" s="40"/>
      <c r="M26" s="40"/>
      <c r="N26" s="40"/>
      <c r="O26" s="40"/>
      <c r="P26" s="40"/>
      <c r="Q26" s="40"/>
      <c r="R26" s="40"/>
      <c r="S26" s="40"/>
    </row>
    <row r="27" ht="12.75" customHeight="1">
      <c r="A27" s="37"/>
      <c r="B27" s="84" t="s">
        <v>41</v>
      </c>
      <c r="C27" s="85">
        <f>ROUND('Memoria Cálculo Provisiones'!AB44,0)</f>
        <v>0</v>
      </c>
      <c r="D27" s="86">
        <v>0.0</v>
      </c>
      <c r="E27" s="87">
        <f>SUM(C27)</f>
        <v>0</v>
      </c>
      <c r="F27" s="88"/>
      <c r="G27" s="89"/>
      <c r="H27" s="64" t="str">
        <f t="shared" si="3"/>
        <v>OK</v>
      </c>
      <c r="I27" s="71" t="str">
        <f t="shared" si="4"/>
        <v>OK</v>
      </c>
      <c r="J27" s="40"/>
      <c r="K27" s="40"/>
      <c r="L27" s="40"/>
      <c r="M27" s="40"/>
      <c r="N27" s="40"/>
      <c r="O27" s="40"/>
      <c r="P27" s="40"/>
      <c r="Q27" s="40"/>
      <c r="R27" s="40"/>
      <c r="S27" s="40"/>
    </row>
    <row r="28" ht="12.75" customHeight="1">
      <c r="A28" s="37"/>
      <c r="B28" s="90" t="s">
        <v>42</v>
      </c>
      <c r="C28" s="91">
        <f t="shared" ref="C28:G28" si="7">ROUND(SUM(C29:C40),0)</f>
        <v>0</v>
      </c>
      <c r="D28" s="91">
        <f t="shared" si="7"/>
        <v>0</v>
      </c>
      <c r="E28" s="92">
        <f t="shared" si="7"/>
        <v>0</v>
      </c>
      <c r="F28" s="93">
        <f t="shared" si="7"/>
        <v>0</v>
      </c>
      <c r="G28" s="94">
        <f t="shared" si="7"/>
        <v>0</v>
      </c>
      <c r="H28" s="95" t="str">
        <f t="shared" si="3"/>
        <v>OK</v>
      </c>
      <c r="I28" s="65" t="str">
        <f t="shared" si="4"/>
        <v>OK</v>
      </c>
      <c r="J28" s="40"/>
      <c r="K28" s="40"/>
      <c r="L28" s="40"/>
      <c r="M28" s="40"/>
      <c r="N28" s="40"/>
      <c r="O28" s="40"/>
      <c r="P28" s="40"/>
      <c r="Q28" s="40"/>
      <c r="R28" s="40"/>
      <c r="S28" s="40"/>
    </row>
    <row r="29" ht="12.75" customHeight="1">
      <c r="A29" s="37"/>
      <c r="B29" s="72" t="s">
        <v>43</v>
      </c>
      <c r="C29" s="96">
        <f>'Memoría de calculo Operación '!G10</f>
        <v>0</v>
      </c>
      <c r="D29" s="96">
        <f>'Memoría de calculo Operación '!H10</f>
        <v>0</v>
      </c>
      <c r="E29" s="97">
        <f>'Memoría de calculo Operación '!I10</f>
        <v>0</v>
      </c>
      <c r="F29" s="98">
        <f>'Memoría de calculo Operación '!K10</f>
        <v>0</v>
      </c>
      <c r="G29" s="99">
        <f>'Memoría de calculo Operación '!L10</f>
        <v>0</v>
      </c>
      <c r="H29" s="64" t="str">
        <f t="shared" si="3"/>
        <v>OK</v>
      </c>
      <c r="I29" s="71" t="str">
        <f t="shared" si="4"/>
        <v>OK</v>
      </c>
      <c r="J29" s="40"/>
      <c r="K29" s="40"/>
      <c r="L29" s="40"/>
      <c r="M29" s="40"/>
      <c r="N29" s="40"/>
      <c r="O29" s="40"/>
      <c r="P29" s="40"/>
      <c r="Q29" s="40"/>
      <c r="R29" s="40"/>
      <c r="S29" s="40"/>
    </row>
    <row r="30" ht="12.75" customHeight="1">
      <c r="A30" s="37"/>
      <c r="B30" s="72" t="s">
        <v>44</v>
      </c>
      <c r="C30" s="96">
        <f>'Memoría de calculo Operación '!G19</f>
        <v>0</v>
      </c>
      <c r="D30" s="96">
        <f>'Memoría de calculo Operación '!H19</f>
        <v>0</v>
      </c>
      <c r="E30" s="97">
        <f>'Memoría de calculo Operación '!I19</f>
        <v>0</v>
      </c>
      <c r="F30" s="98">
        <f>'Memoría de calculo Operación '!K19</f>
        <v>0</v>
      </c>
      <c r="G30" s="99">
        <f>'Memoría de calculo Operación '!L19</f>
        <v>0</v>
      </c>
      <c r="H30" s="64" t="str">
        <f t="shared" si="3"/>
        <v>OK</v>
      </c>
      <c r="I30" s="71" t="str">
        <f t="shared" si="4"/>
        <v>OK</v>
      </c>
      <c r="J30" s="40"/>
      <c r="K30" s="40"/>
      <c r="L30" s="40"/>
      <c r="M30" s="40"/>
      <c r="N30" s="40"/>
      <c r="O30" s="40"/>
      <c r="P30" s="40"/>
      <c r="Q30" s="40"/>
      <c r="R30" s="40"/>
      <c r="S30" s="40"/>
    </row>
    <row r="31" ht="12.75" customHeight="1">
      <c r="A31" s="37"/>
      <c r="B31" s="72" t="s">
        <v>45</v>
      </c>
      <c r="C31" s="96">
        <f>'Memoría de calculo Operación '!G29</f>
        <v>0</v>
      </c>
      <c r="D31" s="96">
        <f>'Memoría de calculo Operación '!H29</f>
        <v>0</v>
      </c>
      <c r="E31" s="97">
        <f>'Memoría de calculo Operación '!I29</f>
        <v>0</v>
      </c>
      <c r="F31" s="98">
        <f>'Memoría de calculo Operación '!K29</f>
        <v>0</v>
      </c>
      <c r="G31" s="99">
        <f>'Memoría de calculo Operación '!L29</f>
        <v>0</v>
      </c>
      <c r="H31" s="64" t="str">
        <f t="shared" si="3"/>
        <v>OK</v>
      </c>
      <c r="I31" s="71" t="str">
        <f t="shared" si="4"/>
        <v>OK</v>
      </c>
      <c r="J31" s="40"/>
      <c r="K31" s="40"/>
      <c r="L31" s="40"/>
      <c r="M31" s="40"/>
      <c r="N31" s="40"/>
      <c r="O31" s="40"/>
      <c r="P31" s="40"/>
      <c r="Q31" s="40"/>
      <c r="R31" s="40"/>
      <c r="S31" s="40"/>
    </row>
    <row r="32" ht="12.75" customHeight="1">
      <c r="A32" s="37"/>
      <c r="B32" s="72" t="s">
        <v>46</v>
      </c>
      <c r="C32" s="96">
        <f>'Memoría de calculo Operación '!G38</f>
        <v>0</v>
      </c>
      <c r="D32" s="96">
        <f>'Memoría de calculo Operación '!H38</f>
        <v>0</v>
      </c>
      <c r="E32" s="97">
        <f>'Memoría de calculo Operación '!I38</f>
        <v>0</v>
      </c>
      <c r="F32" s="98">
        <f>'Memoría de calculo Operación '!K38</f>
        <v>0</v>
      </c>
      <c r="G32" s="99">
        <f>'Memoría de calculo Operación '!L38</f>
        <v>0</v>
      </c>
      <c r="H32" s="64" t="str">
        <f t="shared" si="3"/>
        <v>OK</v>
      </c>
      <c r="I32" s="71" t="str">
        <f t="shared" si="4"/>
        <v>OK</v>
      </c>
      <c r="J32" s="40"/>
      <c r="K32" s="40"/>
      <c r="L32" s="40"/>
      <c r="M32" s="40"/>
      <c r="N32" s="40"/>
      <c r="O32" s="40"/>
      <c r="P32" s="40"/>
      <c r="Q32" s="40"/>
      <c r="R32" s="40"/>
      <c r="S32" s="40"/>
    </row>
    <row r="33" ht="12.75" customHeight="1">
      <c r="A33" s="37"/>
      <c r="B33" s="72" t="s">
        <v>47</v>
      </c>
      <c r="C33" s="96">
        <f>'Memoría de calculo Operación '!G46</f>
        <v>0</v>
      </c>
      <c r="D33" s="96">
        <f>'Memoría de calculo Operación '!H46</f>
        <v>0</v>
      </c>
      <c r="E33" s="97">
        <f>'Memoría de calculo Operación '!I46</f>
        <v>0</v>
      </c>
      <c r="F33" s="98">
        <f>'Memoría de calculo Operación '!K46</f>
        <v>0</v>
      </c>
      <c r="G33" s="99">
        <f>'Memoría de calculo Operación '!L46</f>
        <v>0</v>
      </c>
      <c r="H33" s="64" t="str">
        <f t="shared" si="3"/>
        <v>OK</v>
      </c>
      <c r="I33" s="71" t="str">
        <f t="shared" si="4"/>
        <v>OK</v>
      </c>
      <c r="J33" s="40"/>
      <c r="K33" s="40"/>
      <c r="L33" s="40"/>
      <c r="M33" s="40"/>
      <c r="N33" s="40"/>
      <c r="O33" s="40"/>
      <c r="P33" s="40"/>
      <c r="Q33" s="40"/>
      <c r="R33" s="40"/>
      <c r="S33" s="40"/>
    </row>
    <row r="34" ht="12.75" customHeight="1">
      <c r="A34" s="37"/>
      <c r="B34" s="72" t="s">
        <v>48</v>
      </c>
      <c r="C34" s="96">
        <f>'Memoría de calculo Operación '!G54</f>
        <v>0</v>
      </c>
      <c r="D34" s="96">
        <f>'Memoría de calculo Operación '!H54</f>
        <v>0</v>
      </c>
      <c r="E34" s="97">
        <f>'Memoría de calculo Operación '!I54</f>
        <v>0</v>
      </c>
      <c r="F34" s="98">
        <f>'Memoría de calculo Operación '!K54</f>
        <v>0</v>
      </c>
      <c r="G34" s="99">
        <f>'Memoría de calculo Operación '!L54</f>
        <v>0</v>
      </c>
      <c r="H34" s="64" t="str">
        <f t="shared" si="3"/>
        <v>OK</v>
      </c>
      <c r="I34" s="71" t="str">
        <f t="shared" si="4"/>
        <v>OK</v>
      </c>
      <c r="J34" s="40"/>
      <c r="K34" s="40"/>
      <c r="L34" s="40"/>
      <c r="M34" s="40"/>
      <c r="N34" s="40"/>
      <c r="O34" s="40"/>
      <c r="P34" s="40"/>
      <c r="Q34" s="40"/>
      <c r="R34" s="40"/>
      <c r="S34" s="40"/>
    </row>
    <row r="35" ht="12.75" customHeight="1">
      <c r="A35" s="37"/>
      <c r="B35" s="72" t="s">
        <v>49</v>
      </c>
      <c r="C35" s="100">
        <f>'Memoría de calculo Operación '!G61*0</f>
        <v>0</v>
      </c>
      <c r="D35" s="96">
        <f>'Memoría de calculo Operación '!H61</f>
        <v>0</v>
      </c>
      <c r="E35" s="97">
        <f>'Memoría de calculo Operación '!I61</f>
        <v>0</v>
      </c>
      <c r="F35" s="98">
        <f>'Memoría de calculo Operación '!K61</f>
        <v>0</v>
      </c>
      <c r="G35" s="99">
        <f>'Memoría de calculo Operación '!L61</f>
        <v>0</v>
      </c>
      <c r="H35" s="64" t="str">
        <f t="shared" si="3"/>
        <v>OK</v>
      </c>
      <c r="I35" s="71" t="str">
        <f t="shared" si="4"/>
        <v>OK</v>
      </c>
      <c r="J35" s="40"/>
      <c r="K35" s="40"/>
      <c r="L35" s="40"/>
      <c r="M35" s="40"/>
      <c r="N35" s="40"/>
      <c r="O35" s="40"/>
      <c r="P35" s="40"/>
      <c r="Q35" s="40"/>
      <c r="R35" s="40"/>
      <c r="S35" s="40"/>
    </row>
    <row r="36" ht="12.75" customHeight="1">
      <c r="A36" s="37"/>
      <c r="B36" s="72" t="s">
        <v>50</v>
      </c>
      <c r="C36" s="96">
        <f>'Memoría de calculo Operación '!G88</f>
        <v>0</v>
      </c>
      <c r="D36" s="96">
        <f>'Memoría de calculo Operación '!H88</f>
        <v>0</v>
      </c>
      <c r="E36" s="97">
        <f>'Memoría de calculo Operación '!I88</f>
        <v>0</v>
      </c>
      <c r="F36" s="98">
        <f>'Memoría de calculo Operación '!K88</f>
        <v>0</v>
      </c>
      <c r="G36" s="99">
        <f>'Memoría de calculo Operación '!L88</f>
        <v>0</v>
      </c>
      <c r="H36" s="64" t="str">
        <f t="shared" si="3"/>
        <v>OK</v>
      </c>
      <c r="I36" s="71" t="str">
        <f t="shared" si="4"/>
        <v>OK</v>
      </c>
      <c r="J36" s="40"/>
      <c r="K36" s="40"/>
      <c r="L36" s="40"/>
      <c r="M36" s="40"/>
      <c r="N36" s="40"/>
      <c r="O36" s="40"/>
      <c r="P36" s="40"/>
      <c r="Q36" s="40"/>
      <c r="R36" s="40"/>
      <c r="S36" s="40"/>
    </row>
    <row r="37" ht="12.75" customHeight="1">
      <c r="A37" s="37"/>
      <c r="B37" s="72" t="s">
        <v>51</v>
      </c>
      <c r="C37" s="96">
        <f>('Memoría de calculo Operación '!G74+'Memoría de calculo Operación '!G81)</f>
        <v>0</v>
      </c>
      <c r="D37" s="96">
        <f>'Memoría de calculo Operación '!H74+'Memoría de calculo Operación '!H81</f>
        <v>0</v>
      </c>
      <c r="E37" s="97">
        <f>'Memoría de calculo Operación '!I74+'Memoría de calculo Operación '!I81</f>
        <v>0</v>
      </c>
      <c r="F37" s="98">
        <f>'Memoría de calculo Operación '!K74+'Memoría de calculo Operación '!K81</f>
        <v>0</v>
      </c>
      <c r="G37" s="99">
        <f>'Memoría de calculo Operación '!L74+'Memoría de calculo Operación '!L81</f>
        <v>0</v>
      </c>
      <c r="H37" s="64" t="str">
        <f t="shared" si="3"/>
        <v>OK</v>
      </c>
      <c r="I37" s="65" t="str">
        <f t="shared" si="4"/>
        <v>OK</v>
      </c>
      <c r="J37" s="40"/>
      <c r="K37" s="40"/>
      <c r="L37" s="40"/>
      <c r="M37" s="40"/>
      <c r="N37" s="40"/>
      <c r="O37" s="40"/>
      <c r="P37" s="40"/>
      <c r="Q37" s="40"/>
      <c r="R37" s="40"/>
      <c r="S37" s="40"/>
    </row>
    <row r="38" ht="12.75" customHeight="1">
      <c r="A38" s="37"/>
      <c r="B38" s="72" t="s">
        <v>52</v>
      </c>
      <c r="C38" s="101">
        <f>'Memoría de calculo Operación '!G102</f>
        <v>0</v>
      </c>
      <c r="D38" s="101">
        <f>'Memoría de calculo Operación '!H102</f>
        <v>0</v>
      </c>
      <c r="E38" s="102">
        <f>'Memoría de calculo Operación '!I102</f>
        <v>0</v>
      </c>
      <c r="F38" s="103">
        <f>'Memoría de calculo Operación '!K102</f>
        <v>0</v>
      </c>
      <c r="G38" s="104">
        <f>'Memoría de calculo Operación '!L102</f>
        <v>0</v>
      </c>
      <c r="H38" s="64" t="str">
        <f t="shared" si="3"/>
        <v>OK</v>
      </c>
      <c r="I38" s="71" t="str">
        <f t="shared" si="4"/>
        <v>OK</v>
      </c>
      <c r="J38" s="40"/>
      <c r="K38" s="40"/>
      <c r="L38" s="40"/>
      <c r="M38" s="40"/>
      <c r="N38" s="40"/>
      <c r="O38" s="40"/>
      <c r="P38" s="40"/>
      <c r="Q38" s="40"/>
      <c r="R38" s="40"/>
      <c r="S38" s="40"/>
    </row>
    <row r="39" ht="12.75" customHeight="1">
      <c r="A39" s="37"/>
      <c r="B39" s="72" t="s">
        <v>53</v>
      </c>
      <c r="C39" s="96">
        <f>'Memoría de calculo Operación '!G95</f>
        <v>0</v>
      </c>
      <c r="D39" s="96">
        <f>'Memoría de calculo Operación '!H95</f>
        <v>0</v>
      </c>
      <c r="E39" s="97">
        <f>'Memoría de calculo Operación '!I95</f>
        <v>0</v>
      </c>
      <c r="F39" s="98">
        <f>'Memoría de calculo Operación '!K95</f>
        <v>0</v>
      </c>
      <c r="G39" s="99">
        <f>'Memoría de calculo Operación '!L95</f>
        <v>0</v>
      </c>
      <c r="H39" s="64" t="str">
        <f t="shared" si="3"/>
        <v>OK</v>
      </c>
      <c r="I39" s="71" t="str">
        <f t="shared" si="4"/>
        <v>OK</v>
      </c>
      <c r="J39" s="40"/>
      <c r="K39" s="40"/>
      <c r="L39" s="40"/>
      <c r="M39" s="40"/>
      <c r="N39" s="40"/>
      <c r="O39" s="40"/>
      <c r="P39" s="40"/>
      <c r="Q39" s="40"/>
      <c r="R39" s="40"/>
      <c r="S39" s="40"/>
    </row>
    <row r="40" ht="12.75" customHeight="1">
      <c r="A40" s="37"/>
      <c r="B40" s="72" t="s">
        <v>54</v>
      </c>
      <c r="C40" s="100">
        <f>'Memoría de calculo Operación '!G109*0</f>
        <v>0</v>
      </c>
      <c r="D40" s="96">
        <f>'Memoría de calculo Operación '!H109</f>
        <v>0</v>
      </c>
      <c r="E40" s="97">
        <f>'Memoría de calculo Operación '!I109</f>
        <v>0</v>
      </c>
      <c r="F40" s="98">
        <f>'Memoría de calculo Operación '!K109</f>
        <v>0</v>
      </c>
      <c r="G40" s="99">
        <f>'Memoría de calculo Operación '!L109</f>
        <v>0</v>
      </c>
      <c r="H40" s="64" t="str">
        <f t="shared" si="3"/>
        <v>OK</v>
      </c>
      <c r="I40" s="71" t="str">
        <f t="shared" si="4"/>
        <v>OK</v>
      </c>
      <c r="J40" s="40"/>
      <c r="K40" s="40"/>
      <c r="L40" s="40"/>
      <c r="M40" s="40"/>
      <c r="N40" s="40"/>
      <c r="O40" s="40"/>
      <c r="P40" s="40"/>
      <c r="Q40" s="40"/>
      <c r="R40" s="40"/>
      <c r="S40" s="40"/>
    </row>
    <row r="41" ht="12.75" customHeight="1">
      <c r="A41" s="37"/>
      <c r="B41" s="105" t="s">
        <v>55</v>
      </c>
      <c r="C41" s="106">
        <f t="shared" ref="C41:G41" si="8">ROUND(C17+C28,0)</f>
        <v>0</v>
      </c>
      <c r="D41" s="106">
        <f t="shared" si="8"/>
        <v>0</v>
      </c>
      <c r="E41" s="107">
        <f t="shared" si="8"/>
        <v>0</v>
      </c>
      <c r="F41" s="108">
        <f t="shared" si="8"/>
        <v>0</v>
      </c>
      <c r="G41" s="109">
        <f t="shared" si="8"/>
        <v>0</v>
      </c>
      <c r="H41" s="95" t="str">
        <f t="shared" si="3"/>
        <v>OK</v>
      </c>
      <c r="I41" s="65" t="str">
        <f t="shared" si="4"/>
        <v>OK</v>
      </c>
      <c r="J41" s="40"/>
      <c r="K41" s="40"/>
      <c r="L41" s="40"/>
      <c r="M41" s="40"/>
      <c r="N41" s="40"/>
      <c r="O41" s="40"/>
      <c r="P41" s="40"/>
      <c r="Q41" s="40"/>
      <c r="R41" s="40"/>
      <c r="S41" s="40"/>
    </row>
    <row r="42" ht="12.75" customHeight="1">
      <c r="A42" s="37"/>
      <c r="B42" s="110" t="s">
        <v>56</v>
      </c>
      <c r="C42" s="111">
        <f t="shared" ref="C42:G42" si="9">ROUND(SUM(C43:C44),0)</f>
        <v>0</v>
      </c>
      <c r="D42" s="111">
        <f t="shared" si="9"/>
        <v>0</v>
      </c>
      <c r="E42" s="112">
        <f t="shared" si="9"/>
        <v>0</v>
      </c>
      <c r="F42" s="113">
        <f t="shared" si="9"/>
        <v>0</v>
      </c>
      <c r="G42" s="114">
        <f t="shared" si="9"/>
        <v>0</v>
      </c>
      <c r="H42" s="64" t="str">
        <f t="shared" si="3"/>
        <v>OK</v>
      </c>
      <c r="I42" s="71" t="str">
        <f t="shared" si="4"/>
        <v>OK</v>
      </c>
      <c r="J42" s="40"/>
      <c r="K42" s="40"/>
      <c r="L42" s="40"/>
      <c r="M42" s="40"/>
      <c r="N42" s="40"/>
      <c r="O42" s="40"/>
      <c r="P42" s="40"/>
      <c r="Q42" s="40"/>
      <c r="R42" s="40"/>
      <c r="S42" s="40"/>
    </row>
    <row r="43" ht="25.5" customHeight="1">
      <c r="A43" s="37"/>
      <c r="B43" s="72" t="s">
        <v>57</v>
      </c>
      <c r="C43" s="101">
        <f>'Memoria de cálculo Administraci'!C8</f>
        <v>0</v>
      </c>
      <c r="D43" s="101">
        <f>'Memoria de cálculo Administraci'!D8</f>
        <v>0</v>
      </c>
      <c r="E43" s="97">
        <f>'Memoria de cálculo Administraci'!E8</f>
        <v>0</v>
      </c>
      <c r="F43" s="98">
        <f>'Memoria de cálculo Administraci'!F8</f>
        <v>0</v>
      </c>
      <c r="G43" s="104">
        <f>'Memoria de cálculo Administraci'!G8</f>
        <v>0</v>
      </c>
      <c r="H43" s="64" t="str">
        <f t="shared" si="3"/>
        <v>OK</v>
      </c>
      <c r="I43" s="71" t="str">
        <f t="shared" si="4"/>
        <v>OK</v>
      </c>
      <c r="J43" s="40"/>
      <c r="K43" s="40"/>
      <c r="L43" s="40"/>
      <c r="M43" s="40"/>
      <c r="N43" s="40"/>
      <c r="O43" s="40"/>
      <c r="P43" s="40"/>
      <c r="Q43" s="40"/>
      <c r="R43" s="40"/>
      <c r="S43" s="40"/>
    </row>
    <row r="44" ht="12.75" customHeight="1">
      <c r="A44" s="37"/>
      <c r="B44" s="72" t="s">
        <v>58</v>
      </c>
      <c r="C44" s="96">
        <f>ROUND(C41*0.1,0)</f>
        <v>0</v>
      </c>
      <c r="D44" s="115"/>
      <c r="E44" s="97">
        <f>+ROUND(C44,0)</f>
        <v>0</v>
      </c>
      <c r="F44" s="116"/>
      <c r="G44" s="117"/>
      <c r="H44" s="118"/>
      <c r="I44" s="119"/>
      <c r="J44" s="120"/>
      <c r="K44" s="40"/>
      <c r="L44" s="40"/>
      <c r="M44" s="40"/>
      <c r="N44" s="40"/>
      <c r="O44" s="40"/>
      <c r="P44" s="40"/>
      <c r="Q44" s="40"/>
      <c r="R44" s="40"/>
      <c r="S44" s="40"/>
    </row>
    <row r="45" ht="12.75" customHeight="1">
      <c r="A45" s="37"/>
      <c r="B45" s="121" t="s">
        <v>59</v>
      </c>
      <c r="C45" s="111">
        <f t="shared" ref="C45:G45" si="10">ROUND(C41+C42,0)</f>
        <v>0</v>
      </c>
      <c r="D45" s="111">
        <f t="shared" si="10"/>
        <v>0</v>
      </c>
      <c r="E45" s="112">
        <f t="shared" si="10"/>
        <v>0</v>
      </c>
      <c r="F45" s="113">
        <f t="shared" si="10"/>
        <v>0</v>
      </c>
      <c r="G45" s="114">
        <f t="shared" si="10"/>
        <v>0</v>
      </c>
      <c r="H45" s="95" t="str">
        <f t="shared" ref="H45:H47" si="11">IF(ROUND(C45+D45-E45,0)=0,"OK","Revisar")</f>
        <v>OK</v>
      </c>
      <c r="I45" s="65" t="str">
        <f t="shared" ref="I45:I47" si="12">IF(ROUND(F45+G45-D45,0)=0,"OK","Revisar")</f>
        <v>OK</v>
      </c>
      <c r="J45" s="40"/>
      <c r="K45" s="40"/>
      <c r="L45" s="40"/>
      <c r="M45" s="40"/>
      <c r="N45" s="40"/>
      <c r="O45" s="40"/>
      <c r="P45" s="40"/>
      <c r="Q45" s="40"/>
      <c r="R45" s="40"/>
      <c r="S45" s="40"/>
    </row>
    <row r="46" ht="12.75" customHeight="1">
      <c r="A46" s="37"/>
      <c r="B46" s="122" t="s">
        <v>60</v>
      </c>
      <c r="C46" s="123">
        <f>'Memoria Cálculo Provisiones'!T23</f>
        <v>0</v>
      </c>
      <c r="D46" s="124"/>
      <c r="E46" s="125">
        <f>+C46</f>
        <v>0</v>
      </c>
      <c r="F46" s="126"/>
      <c r="G46" s="127"/>
      <c r="H46" s="95" t="str">
        <f t="shared" si="11"/>
        <v>OK</v>
      </c>
      <c r="I46" s="71" t="str">
        <f t="shared" si="12"/>
        <v>OK</v>
      </c>
      <c r="J46" s="40"/>
      <c r="K46" s="40"/>
      <c r="L46" s="40"/>
      <c r="M46" s="40"/>
      <c r="N46" s="40"/>
      <c r="O46" s="40"/>
      <c r="P46" s="40"/>
      <c r="Q46" s="40"/>
      <c r="R46" s="40"/>
      <c r="S46" s="40"/>
    </row>
    <row r="47" ht="12.75" customHeight="1">
      <c r="A47" s="37"/>
      <c r="B47" s="128" t="s">
        <v>61</v>
      </c>
      <c r="C47" s="129">
        <f t="shared" ref="C47:G47" si="13">ROUND(C45+C46,0)</f>
        <v>0</v>
      </c>
      <c r="D47" s="129">
        <f t="shared" si="13"/>
        <v>0</v>
      </c>
      <c r="E47" s="130">
        <f t="shared" si="13"/>
        <v>0</v>
      </c>
      <c r="F47" s="131">
        <f t="shared" si="13"/>
        <v>0</v>
      </c>
      <c r="G47" s="132">
        <f t="shared" si="13"/>
        <v>0</v>
      </c>
      <c r="H47" s="133" t="str">
        <f t="shared" si="11"/>
        <v>OK</v>
      </c>
      <c r="I47" s="134" t="str">
        <f t="shared" si="12"/>
        <v>OK</v>
      </c>
      <c r="J47" s="40"/>
      <c r="K47" s="40"/>
      <c r="L47" s="40"/>
      <c r="M47" s="40"/>
      <c r="N47" s="40"/>
      <c r="O47" s="40"/>
      <c r="P47" s="40"/>
      <c r="Q47" s="40"/>
      <c r="R47" s="40"/>
      <c r="S47" s="40"/>
    </row>
    <row r="48" ht="12.75" customHeight="1">
      <c r="A48" s="37"/>
      <c r="B48" s="135"/>
      <c r="C48" s="136"/>
      <c r="D48" s="137"/>
      <c r="E48" s="137"/>
      <c r="F48" s="40"/>
      <c r="G48" s="40"/>
      <c r="H48" s="138"/>
      <c r="I48" s="138"/>
      <c r="J48" s="40"/>
      <c r="K48" s="40"/>
      <c r="L48" s="40"/>
      <c r="M48" s="40"/>
      <c r="N48" s="40"/>
      <c r="O48" s="40"/>
      <c r="P48" s="40"/>
      <c r="Q48" s="40"/>
      <c r="R48" s="40"/>
      <c r="S48" s="40"/>
    </row>
    <row r="49" ht="12.75" customHeight="1">
      <c r="A49" s="37"/>
      <c r="B49" s="135"/>
      <c r="C49" s="136"/>
      <c r="D49" s="137"/>
      <c r="E49" s="137"/>
      <c r="F49" s="40"/>
      <c r="G49" s="40"/>
      <c r="H49" s="138"/>
      <c r="I49" s="138"/>
      <c r="J49" s="40"/>
      <c r="K49" s="40"/>
      <c r="L49" s="40"/>
      <c r="M49" s="40"/>
      <c r="N49" s="40"/>
      <c r="O49" s="40"/>
      <c r="P49" s="40"/>
      <c r="Q49" s="40"/>
      <c r="R49" s="40"/>
      <c r="S49" s="40"/>
    </row>
    <row r="50" ht="12.75" customHeight="1">
      <c r="A50" s="37"/>
      <c r="B50" s="139" t="s">
        <v>4</v>
      </c>
      <c r="C50" s="140" t="s">
        <v>21</v>
      </c>
      <c r="D50" s="140" t="s">
        <v>22</v>
      </c>
      <c r="E50" s="140" t="s">
        <v>62</v>
      </c>
      <c r="F50" s="141" t="s">
        <v>63</v>
      </c>
      <c r="G50" s="49"/>
      <c r="H50" s="142" t="s">
        <v>25</v>
      </c>
      <c r="I50" s="49"/>
      <c r="J50" s="40"/>
      <c r="K50" s="40"/>
      <c r="L50" s="40"/>
      <c r="M50" s="40"/>
      <c r="N50" s="40"/>
      <c r="O50" s="40"/>
      <c r="P50" s="40"/>
      <c r="Q50" s="40"/>
      <c r="R50" s="40"/>
      <c r="S50" s="40"/>
    </row>
    <row r="51" ht="15.75" customHeight="1">
      <c r="A51" s="37"/>
      <c r="B51" s="143"/>
      <c r="C51" s="144"/>
      <c r="D51" s="144"/>
      <c r="E51" s="144"/>
      <c r="F51" s="145" t="s">
        <v>27</v>
      </c>
      <c r="G51" s="146" t="s">
        <v>28</v>
      </c>
      <c r="H51" s="147" t="s">
        <v>29</v>
      </c>
      <c r="I51" s="148" t="s">
        <v>30</v>
      </c>
      <c r="J51" s="40"/>
      <c r="K51" s="40"/>
      <c r="L51" s="40"/>
      <c r="M51" s="40"/>
      <c r="N51" s="40"/>
      <c r="O51" s="40"/>
      <c r="P51" s="40"/>
      <c r="Q51" s="40"/>
      <c r="R51" s="40"/>
      <c r="S51" s="40"/>
    </row>
    <row r="52" ht="12.75" customHeight="1">
      <c r="A52" s="37"/>
      <c r="B52" s="149" t="str">
        <f t="shared" ref="B52:G52" si="14">B17</f>
        <v>A.  RECURSOS HUMANOS</v>
      </c>
      <c r="C52" s="150">
        <f t="shared" si="14"/>
        <v>0</v>
      </c>
      <c r="D52" s="150">
        <f t="shared" si="14"/>
        <v>0</v>
      </c>
      <c r="E52" s="150">
        <f t="shared" si="14"/>
        <v>0</v>
      </c>
      <c r="F52" s="150">
        <f t="shared" si="14"/>
        <v>0</v>
      </c>
      <c r="G52" s="151">
        <f t="shared" si="14"/>
        <v>0</v>
      </c>
      <c r="H52" s="152" t="str">
        <f t="shared" ref="H52:H60" si="16">IF(ROUND(C52+D52-E52,0)=0,"OK","Revisar")</f>
        <v>OK</v>
      </c>
      <c r="I52" s="153" t="str">
        <f t="shared" ref="I52:I60" si="17">IF(ROUND(F52+G52-D52,0)=0,"OK","Revisar")</f>
        <v>OK</v>
      </c>
      <c r="J52" s="40"/>
      <c r="K52" s="40"/>
      <c r="L52" s="40"/>
      <c r="M52" s="40"/>
      <c r="N52" s="40"/>
      <c r="O52" s="40"/>
      <c r="P52" s="40"/>
      <c r="Q52" s="40"/>
      <c r="R52" s="40"/>
      <c r="S52" s="40"/>
    </row>
    <row r="53" ht="12.75" customHeight="1">
      <c r="A53" s="37"/>
      <c r="B53" s="154" t="str">
        <f t="shared" ref="B53:G53" si="15">B28</f>
        <v>B.  OPERACIÓN</v>
      </c>
      <c r="C53" s="155">
        <f t="shared" si="15"/>
        <v>0</v>
      </c>
      <c r="D53" s="155">
        <f t="shared" si="15"/>
        <v>0</v>
      </c>
      <c r="E53" s="155">
        <f t="shared" si="15"/>
        <v>0</v>
      </c>
      <c r="F53" s="155">
        <f t="shared" si="15"/>
        <v>0</v>
      </c>
      <c r="G53" s="156">
        <f t="shared" si="15"/>
        <v>0</v>
      </c>
      <c r="H53" s="95" t="str">
        <f t="shared" si="16"/>
        <v>OK</v>
      </c>
      <c r="I53" s="65" t="str">
        <f t="shared" si="17"/>
        <v>OK</v>
      </c>
      <c r="J53" s="40"/>
      <c r="K53" s="40"/>
      <c r="L53" s="40"/>
      <c r="M53" s="40"/>
      <c r="N53" s="40"/>
      <c r="O53" s="40"/>
      <c r="P53" s="40"/>
      <c r="Q53" s="40"/>
      <c r="R53" s="40"/>
      <c r="S53" s="40"/>
    </row>
    <row r="54" ht="12.75" customHeight="1">
      <c r="A54" s="37"/>
      <c r="B54" s="157" t="s">
        <v>11</v>
      </c>
      <c r="C54" s="158">
        <f t="shared" ref="C54:G54" si="18">C52+C53</f>
        <v>0</v>
      </c>
      <c r="D54" s="158">
        <f t="shared" si="18"/>
        <v>0</v>
      </c>
      <c r="E54" s="158">
        <f t="shared" si="18"/>
        <v>0</v>
      </c>
      <c r="F54" s="158">
        <f t="shared" si="18"/>
        <v>0</v>
      </c>
      <c r="G54" s="159">
        <f t="shared" si="18"/>
        <v>0</v>
      </c>
      <c r="H54" s="95" t="str">
        <f t="shared" si="16"/>
        <v>OK</v>
      </c>
      <c r="I54" s="65" t="str">
        <f t="shared" si="17"/>
        <v>OK</v>
      </c>
      <c r="J54" s="65" t="str">
        <f>IF(ROUND(C52+C53-C41,0)=0,"OK","Revisar")</f>
        <v>OK</v>
      </c>
      <c r="K54" s="40"/>
      <c r="L54" s="40"/>
      <c r="M54" s="40"/>
      <c r="N54" s="40"/>
      <c r="O54" s="40"/>
      <c r="P54" s="40"/>
      <c r="Q54" s="40"/>
      <c r="R54" s="40"/>
      <c r="S54" s="40"/>
    </row>
    <row r="55" ht="12.75" customHeight="1">
      <c r="A55" s="37"/>
      <c r="B55" s="160" t="s">
        <v>64</v>
      </c>
      <c r="C55" s="155">
        <f t="shared" ref="C55:G55" si="19">C43</f>
        <v>0</v>
      </c>
      <c r="D55" s="155">
        <f t="shared" si="19"/>
        <v>0</v>
      </c>
      <c r="E55" s="155">
        <f t="shared" si="19"/>
        <v>0</v>
      </c>
      <c r="F55" s="155">
        <f t="shared" si="19"/>
        <v>0</v>
      </c>
      <c r="G55" s="155">
        <f t="shared" si="19"/>
        <v>0</v>
      </c>
      <c r="H55" s="95" t="str">
        <f t="shared" si="16"/>
        <v>OK</v>
      </c>
      <c r="I55" s="65" t="str">
        <f t="shared" si="17"/>
        <v>OK</v>
      </c>
      <c r="J55" s="40"/>
      <c r="K55" s="40"/>
      <c r="L55" s="161"/>
      <c r="M55" s="40"/>
      <c r="N55" s="162"/>
      <c r="O55" s="40"/>
      <c r="P55" s="40"/>
      <c r="Q55" s="40"/>
      <c r="R55" s="40"/>
      <c r="S55" s="40"/>
    </row>
    <row r="56" ht="12.75" customHeight="1">
      <c r="A56" s="37"/>
      <c r="B56" s="160" t="s">
        <v>58</v>
      </c>
      <c r="C56" s="155">
        <f t="shared" ref="C56:G56" si="20">C44</f>
        <v>0</v>
      </c>
      <c r="D56" s="155" t="str">
        <f t="shared" si="20"/>
        <v/>
      </c>
      <c r="E56" s="155">
        <f t="shared" si="20"/>
        <v>0</v>
      </c>
      <c r="F56" s="155" t="str">
        <f t="shared" si="20"/>
        <v/>
      </c>
      <c r="G56" s="155" t="str">
        <f t="shared" si="20"/>
        <v/>
      </c>
      <c r="H56" s="95" t="str">
        <f t="shared" si="16"/>
        <v>OK</v>
      </c>
      <c r="I56" s="65" t="str">
        <f t="shared" si="17"/>
        <v>OK</v>
      </c>
      <c r="J56" s="40"/>
      <c r="K56" s="40"/>
      <c r="L56" s="163"/>
      <c r="M56" s="40"/>
      <c r="N56" s="40"/>
      <c r="O56" s="40"/>
      <c r="P56" s="40"/>
      <c r="Q56" s="40"/>
      <c r="R56" s="40"/>
      <c r="S56" s="40"/>
    </row>
    <row r="57" ht="12.75" customHeight="1">
      <c r="A57" s="37"/>
      <c r="B57" s="154" t="str">
        <f>B42</f>
        <v>C.  ADMINISTRACIÓN</v>
      </c>
      <c r="C57" s="155">
        <f>C55+C56</f>
        <v>0</v>
      </c>
      <c r="D57" s="155">
        <f t="shared" ref="D57:G57" si="21">D42</f>
        <v>0</v>
      </c>
      <c r="E57" s="155">
        <f t="shared" si="21"/>
        <v>0</v>
      </c>
      <c r="F57" s="155">
        <f t="shared" si="21"/>
        <v>0</v>
      </c>
      <c r="G57" s="156">
        <f t="shared" si="21"/>
        <v>0</v>
      </c>
      <c r="H57" s="64" t="str">
        <f t="shared" si="16"/>
        <v>OK</v>
      </c>
      <c r="I57" s="71" t="str">
        <f t="shared" si="17"/>
        <v>OK</v>
      </c>
      <c r="J57" s="65" t="str">
        <f>IF(ROUND(C55+C56-C42,0)=0,"OK","Revisar")</f>
        <v>OK</v>
      </c>
      <c r="K57" s="40"/>
      <c r="L57" s="40"/>
      <c r="M57" s="40"/>
      <c r="N57" s="40"/>
      <c r="O57" s="40"/>
      <c r="P57" s="40"/>
      <c r="Q57" s="40"/>
      <c r="R57" s="40"/>
      <c r="S57" s="40"/>
    </row>
    <row r="58" ht="12.75" customHeight="1">
      <c r="A58" s="37"/>
      <c r="B58" s="154" t="str">
        <f t="shared" ref="B58:G58" si="22">B45</f>
        <v>D.  PRESUPUESTO TOTAL ANUAL (RRHH + OPERACIÓN + ADMINISTRACIÓN)</v>
      </c>
      <c r="C58" s="155">
        <f t="shared" si="22"/>
        <v>0</v>
      </c>
      <c r="D58" s="155">
        <f t="shared" si="22"/>
        <v>0</v>
      </c>
      <c r="E58" s="155">
        <f t="shared" si="22"/>
        <v>0</v>
      </c>
      <c r="F58" s="155">
        <f t="shared" si="22"/>
        <v>0</v>
      </c>
      <c r="G58" s="156">
        <f t="shared" si="22"/>
        <v>0</v>
      </c>
      <c r="H58" s="95" t="str">
        <f t="shared" si="16"/>
        <v>OK</v>
      </c>
      <c r="I58" s="65" t="str">
        <f t="shared" si="17"/>
        <v>OK</v>
      </c>
      <c r="J58" s="40"/>
      <c r="K58" s="40"/>
      <c r="L58" s="40"/>
      <c r="M58" s="40"/>
      <c r="N58" s="40"/>
      <c r="O58" s="40"/>
      <c r="P58" s="40"/>
      <c r="Q58" s="40"/>
      <c r="R58" s="40"/>
      <c r="S58" s="40"/>
    </row>
    <row r="59" ht="42.0" customHeight="1">
      <c r="A59" s="37"/>
      <c r="B59" s="164" t="s">
        <v>60</v>
      </c>
      <c r="C59" s="165">
        <f t="shared" ref="C59:G59" si="23">C46</f>
        <v>0</v>
      </c>
      <c r="D59" s="165" t="str">
        <f t="shared" si="23"/>
        <v/>
      </c>
      <c r="E59" s="165">
        <f t="shared" si="23"/>
        <v>0</v>
      </c>
      <c r="F59" s="165" t="str">
        <f t="shared" si="23"/>
        <v/>
      </c>
      <c r="G59" s="165" t="str">
        <f t="shared" si="23"/>
        <v/>
      </c>
      <c r="H59" s="95" t="str">
        <f t="shared" si="16"/>
        <v>OK</v>
      </c>
      <c r="I59" s="65" t="str">
        <f t="shared" si="17"/>
        <v>OK</v>
      </c>
      <c r="J59" s="40"/>
      <c r="K59" s="40"/>
      <c r="L59" s="40"/>
      <c r="M59" s="162"/>
      <c r="N59" s="166"/>
      <c r="O59" s="40"/>
      <c r="P59" s="40"/>
      <c r="Q59" s="40"/>
      <c r="R59" s="40"/>
      <c r="S59" s="40"/>
    </row>
    <row r="60" ht="16.5" customHeight="1">
      <c r="A60" s="37"/>
      <c r="B60" s="167" t="str">
        <f t="shared" ref="B60:G60" si="24">B47</f>
        <v> PRESUPUESTO TOTAL ANUAL + IAS Acumuladas</v>
      </c>
      <c r="C60" s="155">
        <f t="shared" si="24"/>
        <v>0</v>
      </c>
      <c r="D60" s="155">
        <f t="shared" si="24"/>
        <v>0</v>
      </c>
      <c r="E60" s="155">
        <f t="shared" si="24"/>
        <v>0</v>
      </c>
      <c r="F60" s="155">
        <f t="shared" si="24"/>
        <v>0</v>
      </c>
      <c r="G60" s="168">
        <f t="shared" si="24"/>
        <v>0</v>
      </c>
      <c r="H60" s="133" t="str">
        <f t="shared" si="16"/>
        <v>OK</v>
      </c>
      <c r="I60" s="134" t="str">
        <f t="shared" si="17"/>
        <v>OK</v>
      </c>
      <c r="J60" s="40"/>
      <c r="K60" s="40"/>
      <c r="L60" s="40"/>
      <c r="M60" s="40"/>
      <c r="N60" s="40"/>
      <c r="O60" s="40"/>
      <c r="P60" s="40"/>
      <c r="Q60" s="40"/>
      <c r="R60" s="40"/>
      <c r="S60" s="40"/>
    </row>
    <row r="61" ht="15.75" customHeight="1">
      <c r="A61" s="37"/>
      <c r="D61" s="37"/>
      <c r="E61" s="37"/>
      <c r="F61" s="40"/>
      <c r="G61" s="40"/>
      <c r="H61" s="40"/>
      <c r="I61" s="40"/>
      <c r="J61" s="40"/>
      <c r="K61" s="40"/>
      <c r="L61" s="40"/>
      <c r="M61" s="40"/>
      <c r="N61" s="40"/>
      <c r="O61" s="40"/>
      <c r="P61" s="40"/>
      <c r="Q61" s="40"/>
      <c r="R61" s="40"/>
      <c r="S61" s="40"/>
    </row>
    <row r="62" ht="15.75" customHeight="1">
      <c r="A62" s="37"/>
      <c r="D62" s="37"/>
      <c r="E62" s="37"/>
      <c r="F62" s="40"/>
      <c r="G62" s="40"/>
      <c r="H62" s="40"/>
      <c r="I62" s="40"/>
      <c r="J62" s="40"/>
      <c r="K62" s="40"/>
      <c r="L62" s="40"/>
      <c r="M62" s="40"/>
      <c r="N62" s="40"/>
      <c r="O62" s="40"/>
      <c r="P62" s="40"/>
      <c r="Q62" s="40"/>
      <c r="R62" s="40"/>
      <c r="S62" s="40"/>
    </row>
    <row r="63" ht="12.75" customHeight="1">
      <c r="A63" s="37"/>
      <c r="C63" s="37"/>
      <c r="D63" s="37"/>
      <c r="E63" s="37"/>
      <c r="F63" s="40"/>
      <c r="G63" s="40"/>
      <c r="H63" s="40"/>
      <c r="I63" s="40"/>
      <c r="J63" s="40"/>
      <c r="K63" s="40"/>
      <c r="L63" s="40"/>
      <c r="M63" s="40"/>
      <c r="N63" s="40"/>
      <c r="O63" s="40"/>
      <c r="P63" s="40"/>
      <c r="Q63" s="40"/>
      <c r="R63" s="40"/>
      <c r="S63" s="40"/>
    </row>
    <row r="64" ht="12.75" customHeight="1">
      <c r="A64" s="37"/>
      <c r="C64" s="37"/>
      <c r="D64" s="37"/>
      <c r="E64" s="37"/>
      <c r="F64" s="40"/>
      <c r="G64" s="40"/>
      <c r="H64" s="40"/>
      <c r="I64" s="40"/>
      <c r="J64" s="40"/>
      <c r="K64" s="40"/>
      <c r="L64" s="40"/>
      <c r="M64" s="40"/>
      <c r="N64" s="40"/>
      <c r="O64" s="40"/>
      <c r="P64" s="40"/>
      <c r="Q64" s="40"/>
      <c r="R64" s="40"/>
      <c r="S64" s="40"/>
    </row>
    <row r="65" ht="15.75" customHeight="1">
      <c r="A65" s="37"/>
      <c r="B65" s="169" t="s">
        <v>65</v>
      </c>
      <c r="C65" s="136"/>
      <c r="D65" s="136"/>
      <c r="E65" s="136"/>
      <c r="F65" s="40"/>
      <c r="G65" s="40"/>
      <c r="H65" s="40"/>
      <c r="I65" s="40"/>
      <c r="J65" s="40"/>
      <c r="K65" s="40"/>
      <c r="L65" s="40"/>
      <c r="M65" s="40"/>
      <c r="N65" s="40"/>
      <c r="O65" s="40"/>
      <c r="P65" s="40"/>
      <c r="Q65" s="40"/>
      <c r="R65" s="40"/>
      <c r="S65" s="40"/>
    </row>
    <row r="66" ht="12.75" customHeight="1">
      <c r="A66" s="37"/>
      <c r="B66" s="170" t="s">
        <v>66</v>
      </c>
      <c r="C66" s="136"/>
      <c r="D66" s="136"/>
      <c r="E66" s="136"/>
      <c r="F66" s="40"/>
      <c r="G66" s="40"/>
      <c r="H66" s="40"/>
      <c r="I66" s="40"/>
      <c r="J66" s="40"/>
      <c r="K66" s="40"/>
      <c r="L66" s="40"/>
      <c r="M66" s="40"/>
      <c r="N66" s="40"/>
      <c r="O66" s="40"/>
      <c r="P66" s="40"/>
      <c r="Q66" s="40"/>
      <c r="R66" s="40"/>
      <c r="S66" s="40"/>
    </row>
    <row r="67" ht="42.0" customHeight="1">
      <c r="A67" s="37"/>
      <c r="B67" s="171"/>
      <c r="C67" s="136"/>
      <c r="D67" s="136"/>
      <c r="E67" s="136"/>
      <c r="F67" s="40"/>
      <c r="G67" s="40"/>
      <c r="H67" s="40"/>
      <c r="I67" s="40"/>
      <c r="J67" s="40"/>
      <c r="K67" s="40"/>
      <c r="L67" s="40"/>
      <c r="M67" s="40"/>
      <c r="N67" s="40"/>
      <c r="O67" s="40"/>
      <c r="P67" s="40"/>
      <c r="Q67" s="40"/>
      <c r="R67" s="40"/>
      <c r="S67" s="40"/>
    </row>
    <row r="68" ht="30.0" customHeight="1">
      <c r="A68" s="37"/>
      <c r="B68" s="170" t="s">
        <v>67</v>
      </c>
      <c r="C68" s="136"/>
      <c r="D68" s="136"/>
      <c r="E68" s="136"/>
      <c r="F68" s="40"/>
      <c r="G68" s="40"/>
      <c r="H68" s="40"/>
      <c r="I68" s="40"/>
      <c r="J68" s="40"/>
      <c r="K68" s="40"/>
      <c r="L68" s="40"/>
      <c r="M68" s="40"/>
      <c r="N68" s="40"/>
      <c r="O68" s="40"/>
      <c r="P68" s="40"/>
      <c r="Q68" s="40"/>
      <c r="R68" s="40"/>
      <c r="S68" s="40"/>
    </row>
    <row r="69" ht="12.75" customHeight="1">
      <c r="A69" s="37"/>
      <c r="B69" s="171"/>
      <c r="C69" s="136"/>
      <c r="D69" s="136"/>
      <c r="E69" s="136"/>
      <c r="F69" s="40"/>
      <c r="G69" s="40"/>
      <c r="H69" s="40"/>
      <c r="I69" s="40"/>
      <c r="J69" s="40"/>
      <c r="K69" s="40"/>
      <c r="L69" s="40"/>
      <c r="M69" s="40"/>
      <c r="N69" s="40"/>
      <c r="O69" s="40"/>
      <c r="P69" s="40"/>
      <c r="Q69" s="40"/>
      <c r="R69" s="40"/>
      <c r="S69" s="40"/>
    </row>
    <row r="70" ht="12.75" customHeight="1">
      <c r="A70" s="37"/>
      <c r="B70" s="170"/>
      <c r="C70" s="136"/>
      <c r="D70" s="136"/>
      <c r="E70" s="136"/>
      <c r="F70" s="40"/>
      <c r="G70" s="40"/>
      <c r="H70" s="40"/>
      <c r="I70" s="40"/>
      <c r="J70" s="40"/>
      <c r="K70" s="40"/>
      <c r="L70" s="40"/>
      <c r="M70" s="40"/>
      <c r="N70" s="40"/>
      <c r="O70" s="40"/>
      <c r="P70" s="40"/>
      <c r="Q70" s="40"/>
      <c r="R70" s="40"/>
      <c r="S70" s="40"/>
    </row>
    <row r="71" ht="24.0" customHeight="1">
      <c r="A71" s="37"/>
      <c r="B71" s="171"/>
      <c r="C71" s="136"/>
      <c r="D71" s="136"/>
      <c r="E71" s="136"/>
      <c r="F71" s="40"/>
      <c r="G71" s="40"/>
      <c r="H71" s="40"/>
      <c r="I71" s="40"/>
      <c r="J71" s="40"/>
      <c r="K71" s="40"/>
      <c r="L71" s="40"/>
      <c r="M71" s="40"/>
      <c r="N71" s="40"/>
      <c r="O71" s="40"/>
      <c r="P71" s="40"/>
      <c r="Q71" s="40"/>
      <c r="R71" s="40"/>
      <c r="S71" s="40"/>
    </row>
    <row r="72" ht="12.75" customHeight="1">
      <c r="A72" s="37"/>
      <c r="B72" s="135"/>
      <c r="C72" s="136"/>
      <c r="D72" s="136"/>
      <c r="E72" s="136"/>
      <c r="F72" s="40"/>
      <c r="G72" s="40"/>
      <c r="H72" s="40"/>
      <c r="I72" s="40"/>
      <c r="J72" s="40"/>
      <c r="K72" s="40"/>
      <c r="L72" s="40"/>
      <c r="M72" s="40"/>
      <c r="N72" s="40"/>
      <c r="O72" s="40"/>
      <c r="P72" s="40"/>
      <c r="Q72" s="40"/>
      <c r="R72" s="40"/>
      <c r="S72" s="40"/>
    </row>
    <row r="73" ht="12.75" customHeight="1">
      <c r="A73" s="37"/>
      <c r="B73" s="172" t="str">
        <f>IF(B69&gt;=C43,"ok","Revisar aporte no puede superar 1% del aporte sercotec")</f>
        <v>ok</v>
      </c>
      <c r="C73" s="136"/>
      <c r="D73" s="136"/>
      <c r="E73" s="136"/>
      <c r="F73" s="40"/>
      <c r="G73" s="40"/>
      <c r="H73" s="40"/>
      <c r="I73" s="40"/>
      <c r="J73" s="40"/>
      <c r="K73" s="40"/>
      <c r="L73" s="40"/>
      <c r="M73" s="40"/>
      <c r="N73" s="40"/>
      <c r="O73" s="40"/>
      <c r="P73" s="40"/>
      <c r="Q73" s="40"/>
      <c r="R73" s="40"/>
      <c r="S73" s="40"/>
    </row>
    <row r="74" ht="12.75" customHeight="1">
      <c r="A74" s="37"/>
      <c r="B74" s="135"/>
      <c r="C74" s="136"/>
      <c r="D74" s="136"/>
      <c r="E74" s="136"/>
      <c r="F74" s="40"/>
      <c r="G74" s="40"/>
      <c r="H74" s="40"/>
      <c r="I74" s="40"/>
      <c r="J74" s="40"/>
      <c r="K74" s="40"/>
      <c r="L74" s="40"/>
      <c r="M74" s="40"/>
      <c r="N74" s="40"/>
      <c r="O74" s="40"/>
      <c r="P74" s="40"/>
      <c r="Q74" s="40"/>
      <c r="R74" s="40"/>
      <c r="S74" s="40"/>
    </row>
    <row r="75" ht="12.75" customHeight="1">
      <c r="A75" s="37"/>
      <c r="B75" s="135"/>
      <c r="C75" s="136"/>
      <c r="D75" s="136"/>
      <c r="E75" s="136"/>
      <c r="F75" s="40"/>
      <c r="G75" s="40"/>
      <c r="H75" s="40"/>
      <c r="I75" s="40"/>
      <c r="J75" s="40"/>
      <c r="K75" s="40"/>
      <c r="L75" s="40"/>
      <c r="M75" s="40"/>
      <c r="N75" s="40"/>
      <c r="O75" s="40"/>
      <c r="P75" s="40"/>
      <c r="Q75" s="40"/>
      <c r="R75" s="40"/>
      <c r="S75" s="40"/>
    </row>
    <row r="76" ht="12.75" customHeight="1">
      <c r="A76" s="37"/>
      <c r="B76" s="135"/>
      <c r="C76" s="137"/>
      <c r="D76" s="136"/>
      <c r="E76" s="136"/>
      <c r="F76" s="40"/>
      <c r="G76" s="136"/>
      <c r="H76" s="136"/>
      <c r="I76" s="136"/>
      <c r="J76" s="136"/>
      <c r="K76" s="136"/>
      <c r="L76" s="136"/>
      <c r="M76" s="136"/>
      <c r="N76" s="136"/>
      <c r="O76" s="136"/>
      <c r="P76" s="136"/>
      <c r="Q76" s="136"/>
      <c r="R76" s="136"/>
      <c r="S76" s="136"/>
    </row>
    <row r="77" ht="12.75" customHeight="1">
      <c r="A77" s="37"/>
      <c r="B77" s="135"/>
      <c r="C77" s="136"/>
      <c r="D77" s="136"/>
      <c r="E77" s="136"/>
      <c r="F77" s="40"/>
      <c r="G77" s="40"/>
      <c r="H77" s="40"/>
      <c r="I77" s="40"/>
      <c r="J77" s="40"/>
      <c r="K77" s="40"/>
      <c r="L77" s="40"/>
      <c r="M77" s="40"/>
      <c r="N77" s="40"/>
      <c r="O77" s="40"/>
      <c r="P77" s="40"/>
      <c r="Q77" s="40"/>
      <c r="R77" s="40"/>
      <c r="S77" s="40"/>
    </row>
    <row r="78" ht="12.75" customHeight="1">
      <c r="A78" s="37"/>
      <c r="B78" s="135"/>
      <c r="C78" s="136"/>
      <c r="D78" s="136"/>
      <c r="E78" s="136"/>
      <c r="F78" s="40"/>
      <c r="G78" s="40"/>
      <c r="H78" s="40"/>
      <c r="I78" s="40"/>
      <c r="J78" s="40"/>
      <c r="K78" s="40"/>
      <c r="L78" s="40"/>
      <c r="M78" s="40"/>
      <c r="N78" s="40"/>
      <c r="O78" s="40"/>
      <c r="P78" s="40"/>
      <c r="Q78" s="40"/>
      <c r="R78" s="40"/>
      <c r="S78" s="40"/>
    </row>
    <row r="79" ht="12.75" customHeight="1">
      <c r="A79" s="37"/>
      <c r="B79" s="135"/>
      <c r="C79" s="136"/>
      <c r="D79" s="136"/>
      <c r="E79" s="136"/>
      <c r="F79" s="40"/>
      <c r="G79" s="40"/>
      <c r="H79" s="40"/>
      <c r="I79" s="40"/>
      <c r="J79" s="40"/>
      <c r="K79" s="40"/>
      <c r="L79" s="40"/>
      <c r="M79" s="40"/>
      <c r="N79" s="40"/>
      <c r="O79" s="40"/>
      <c r="P79" s="40"/>
      <c r="Q79" s="40"/>
      <c r="R79" s="40"/>
      <c r="S79" s="40"/>
    </row>
    <row r="80" ht="12.75" customHeight="1">
      <c r="A80" s="37"/>
      <c r="B80" s="135"/>
      <c r="C80" s="136"/>
      <c r="D80" s="136"/>
      <c r="E80" s="136"/>
      <c r="F80" s="40"/>
      <c r="G80" s="40"/>
      <c r="H80" s="40"/>
      <c r="I80" s="40"/>
      <c r="J80" s="40"/>
      <c r="K80" s="40"/>
      <c r="L80" s="40"/>
      <c r="M80" s="40"/>
      <c r="N80" s="40"/>
      <c r="O80" s="40"/>
      <c r="P80" s="40"/>
      <c r="Q80" s="40"/>
      <c r="R80" s="40"/>
      <c r="S80" s="40"/>
    </row>
    <row r="81" ht="12.75" customHeight="1">
      <c r="A81" s="37"/>
      <c r="B81" s="135"/>
      <c r="C81" s="136"/>
      <c r="D81" s="136"/>
      <c r="E81" s="136"/>
      <c r="F81" s="40"/>
      <c r="G81" s="40"/>
      <c r="H81" s="40"/>
      <c r="I81" s="40"/>
      <c r="J81" s="40"/>
      <c r="K81" s="40"/>
      <c r="L81" s="40"/>
      <c r="M81" s="40"/>
      <c r="N81" s="40"/>
      <c r="O81" s="40"/>
      <c r="P81" s="40"/>
      <c r="Q81" s="40"/>
      <c r="R81" s="40"/>
      <c r="S81" s="40"/>
    </row>
    <row r="82" ht="12.75" customHeight="1">
      <c r="A82" s="37"/>
      <c r="B82" s="135"/>
      <c r="C82" s="136"/>
      <c r="D82" s="136"/>
      <c r="E82" s="136"/>
      <c r="F82" s="40"/>
      <c r="G82" s="40"/>
      <c r="H82" s="40"/>
      <c r="I82" s="40"/>
      <c r="J82" s="40"/>
      <c r="K82" s="40"/>
      <c r="L82" s="40"/>
      <c r="M82" s="40"/>
      <c r="N82" s="40"/>
      <c r="O82" s="40"/>
      <c r="P82" s="40"/>
      <c r="Q82" s="40"/>
      <c r="R82" s="40"/>
      <c r="S82" s="40"/>
    </row>
    <row r="83" ht="12.75" customHeight="1">
      <c r="A83" s="37"/>
      <c r="B83" s="135"/>
      <c r="C83" s="136"/>
      <c r="D83" s="136"/>
      <c r="E83" s="136"/>
      <c r="F83" s="40"/>
      <c r="G83" s="40"/>
      <c r="H83" s="40"/>
      <c r="I83" s="40"/>
      <c r="J83" s="40"/>
      <c r="K83" s="40"/>
      <c r="L83" s="40"/>
      <c r="M83" s="40"/>
      <c r="N83" s="40"/>
      <c r="O83" s="40"/>
      <c r="P83" s="40"/>
      <c r="Q83" s="40"/>
      <c r="R83" s="40"/>
      <c r="S83" s="40"/>
    </row>
    <row r="84" ht="12.75" customHeight="1">
      <c r="A84" s="37"/>
      <c r="B84" s="135"/>
      <c r="C84" s="136"/>
      <c r="D84" s="136"/>
      <c r="E84" s="136"/>
      <c r="F84" s="40"/>
      <c r="G84" s="40"/>
      <c r="H84" s="40"/>
      <c r="I84" s="40"/>
      <c r="J84" s="40"/>
      <c r="K84" s="40"/>
      <c r="L84" s="40"/>
      <c r="M84" s="40"/>
      <c r="N84" s="40"/>
      <c r="O84" s="40"/>
      <c r="P84" s="40"/>
      <c r="Q84" s="40"/>
      <c r="R84" s="40"/>
      <c r="S84" s="40"/>
    </row>
    <row r="85" ht="12.75" customHeight="1">
      <c r="A85" s="37"/>
      <c r="B85" s="135"/>
      <c r="C85" s="136"/>
      <c r="D85" s="136"/>
      <c r="E85" s="136"/>
      <c r="F85" s="40"/>
      <c r="G85" s="40"/>
      <c r="H85" s="40"/>
      <c r="I85" s="40"/>
      <c r="J85" s="40"/>
      <c r="K85" s="40"/>
      <c r="L85" s="40"/>
      <c r="M85" s="40"/>
      <c r="N85" s="40"/>
      <c r="O85" s="40"/>
      <c r="P85" s="40"/>
      <c r="Q85" s="40"/>
      <c r="R85" s="40"/>
      <c r="S85" s="40"/>
    </row>
    <row r="86" ht="12.75" customHeight="1">
      <c r="A86" s="37"/>
      <c r="B86" s="135"/>
      <c r="C86" s="136"/>
      <c r="D86" s="136"/>
      <c r="E86" s="136"/>
      <c r="F86" s="40"/>
      <c r="G86" s="40"/>
      <c r="H86" s="40"/>
      <c r="I86" s="40"/>
      <c r="J86" s="40"/>
      <c r="K86" s="40"/>
      <c r="L86" s="40"/>
      <c r="M86" s="40"/>
      <c r="N86" s="40"/>
      <c r="O86" s="40"/>
      <c r="P86" s="40"/>
      <c r="Q86" s="40"/>
      <c r="R86" s="40"/>
      <c r="S86" s="40"/>
    </row>
    <row r="87" ht="12.75" customHeight="1">
      <c r="A87" s="37"/>
      <c r="B87" s="135"/>
      <c r="C87" s="136"/>
      <c r="D87" s="136"/>
      <c r="E87" s="136"/>
      <c r="F87" s="40"/>
      <c r="G87" s="40"/>
      <c r="H87" s="40"/>
      <c r="I87" s="40"/>
      <c r="J87" s="40"/>
      <c r="K87" s="40"/>
      <c r="L87" s="40"/>
      <c r="M87" s="40"/>
      <c r="N87" s="40"/>
      <c r="O87" s="40"/>
      <c r="P87" s="40"/>
      <c r="Q87" s="40"/>
      <c r="R87" s="40"/>
      <c r="S87" s="40"/>
    </row>
    <row r="88" ht="12.75" customHeight="1">
      <c r="A88" s="37"/>
      <c r="B88" s="135"/>
      <c r="C88" s="136"/>
      <c r="D88" s="136"/>
      <c r="E88" s="136"/>
      <c r="F88" s="40"/>
      <c r="G88" s="40"/>
      <c r="H88" s="40"/>
      <c r="I88" s="40"/>
      <c r="J88" s="40"/>
      <c r="K88" s="40"/>
      <c r="L88" s="40"/>
      <c r="M88" s="40"/>
      <c r="N88" s="40"/>
      <c r="O88" s="40"/>
      <c r="P88" s="40"/>
      <c r="Q88" s="40"/>
      <c r="R88" s="40"/>
      <c r="S88" s="40"/>
    </row>
    <row r="89" ht="12.75" customHeight="1">
      <c r="A89" s="37"/>
      <c r="B89" s="135"/>
      <c r="C89" s="136"/>
      <c r="D89" s="136"/>
      <c r="E89" s="136"/>
      <c r="F89" s="40"/>
      <c r="G89" s="40"/>
      <c r="H89" s="40"/>
      <c r="I89" s="40"/>
      <c r="J89" s="40"/>
      <c r="K89" s="40"/>
      <c r="L89" s="40"/>
      <c r="M89" s="40"/>
      <c r="N89" s="40"/>
      <c r="O89" s="40"/>
      <c r="P89" s="40"/>
      <c r="Q89" s="40"/>
      <c r="R89" s="40"/>
      <c r="S89" s="40"/>
    </row>
    <row r="90" ht="12.75" customHeight="1">
      <c r="A90" s="37"/>
      <c r="B90" s="135"/>
      <c r="C90" s="136"/>
      <c r="D90" s="136"/>
      <c r="E90" s="136"/>
      <c r="F90" s="40"/>
      <c r="G90" s="40"/>
      <c r="H90" s="40"/>
      <c r="I90" s="40"/>
      <c r="J90" s="40"/>
      <c r="K90" s="40"/>
      <c r="L90" s="40"/>
      <c r="M90" s="40"/>
      <c r="N90" s="40"/>
      <c r="O90" s="40"/>
      <c r="P90" s="40"/>
      <c r="Q90" s="40"/>
      <c r="R90" s="40"/>
      <c r="S90" s="40"/>
    </row>
    <row r="91" ht="12.75" customHeight="1">
      <c r="A91" s="37"/>
      <c r="B91" s="135"/>
      <c r="C91" s="136"/>
      <c r="D91" s="136"/>
      <c r="E91" s="136"/>
      <c r="F91" s="40"/>
      <c r="G91" s="40"/>
      <c r="H91" s="40"/>
      <c r="I91" s="40"/>
      <c r="J91" s="40"/>
      <c r="K91" s="40"/>
      <c r="L91" s="40"/>
      <c r="M91" s="40"/>
      <c r="N91" s="40"/>
      <c r="O91" s="40"/>
      <c r="P91" s="40"/>
      <c r="Q91" s="40"/>
      <c r="R91" s="40"/>
      <c r="S91" s="40"/>
    </row>
    <row r="92" ht="12.75" customHeight="1">
      <c r="A92" s="37"/>
      <c r="B92" s="135"/>
      <c r="C92" s="136"/>
      <c r="D92" s="136"/>
      <c r="E92" s="136"/>
      <c r="F92" s="40"/>
      <c r="G92" s="40"/>
      <c r="H92" s="40"/>
      <c r="I92" s="40"/>
      <c r="J92" s="40"/>
      <c r="K92" s="40"/>
      <c r="L92" s="40"/>
      <c r="M92" s="40"/>
      <c r="N92" s="40"/>
      <c r="O92" s="40"/>
      <c r="P92" s="40"/>
      <c r="Q92" s="40"/>
      <c r="R92" s="40"/>
      <c r="S92" s="40"/>
    </row>
    <row r="93" ht="12.75" customHeight="1">
      <c r="A93" s="37"/>
      <c r="B93" s="135"/>
      <c r="C93" s="136"/>
      <c r="D93" s="136"/>
      <c r="E93" s="136"/>
      <c r="F93" s="40"/>
      <c r="G93" s="40"/>
      <c r="H93" s="40"/>
      <c r="I93" s="40"/>
      <c r="J93" s="40"/>
      <c r="K93" s="40"/>
      <c r="L93" s="40"/>
      <c r="M93" s="40"/>
      <c r="N93" s="40"/>
      <c r="O93" s="40"/>
      <c r="P93" s="40"/>
      <c r="Q93" s="40"/>
      <c r="R93" s="40"/>
      <c r="S93" s="40"/>
    </row>
    <row r="94" ht="12.75" customHeight="1">
      <c r="A94" s="37"/>
      <c r="B94" s="135"/>
      <c r="C94" s="136"/>
      <c r="D94" s="136"/>
      <c r="E94" s="136"/>
      <c r="F94" s="40"/>
      <c r="G94" s="40"/>
      <c r="H94" s="40"/>
      <c r="I94" s="40"/>
      <c r="J94" s="40"/>
      <c r="K94" s="40"/>
      <c r="L94" s="40"/>
      <c r="M94" s="40"/>
      <c r="N94" s="40"/>
      <c r="O94" s="40"/>
      <c r="P94" s="40"/>
      <c r="Q94" s="40"/>
      <c r="R94" s="40"/>
      <c r="S94" s="40"/>
    </row>
    <row r="95" ht="12.75" customHeight="1">
      <c r="A95" s="37"/>
      <c r="B95" s="135"/>
      <c r="C95" s="136"/>
      <c r="D95" s="136"/>
      <c r="E95" s="136"/>
      <c r="F95" s="40"/>
      <c r="G95" s="40"/>
      <c r="H95" s="40"/>
      <c r="I95" s="40"/>
      <c r="J95" s="40"/>
      <c r="K95" s="40"/>
      <c r="L95" s="40"/>
      <c r="M95" s="40"/>
      <c r="N95" s="40"/>
      <c r="O95" s="40"/>
      <c r="P95" s="40"/>
      <c r="Q95" s="40"/>
      <c r="R95" s="40"/>
      <c r="S95" s="40"/>
    </row>
    <row r="96" ht="12.75" customHeight="1">
      <c r="A96" s="37"/>
      <c r="B96" s="135"/>
      <c r="C96" s="136"/>
      <c r="D96" s="136"/>
      <c r="E96" s="136"/>
      <c r="F96" s="40"/>
      <c r="G96" s="40"/>
      <c r="H96" s="40"/>
      <c r="I96" s="40"/>
      <c r="J96" s="40"/>
      <c r="K96" s="40"/>
      <c r="L96" s="40"/>
      <c r="M96" s="40"/>
      <c r="N96" s="40"/>
      <c r="O96" s="40"/>
      <c r="P96" s="40"/>
      <c r="Q96" s="40"/>
      <c r="R96" s="40"/>
      <c r="S96" s="40"/>
    </row>
    <row r="97" ht="12.75" customHeight="1">
      <c r="A97" s="37"/>
      <c r="B97" s="135"/>
      <c r="C97" s="136"/>
      <c r="D97" s="136"/>
      <c r="E97" s="136"/>
      <c r="F97" s="40"/>
      <c r="G97" s="40"/>
      <c r="H97" s="40"/>
      <c r="I97" s="40"/>
      <c r="J97" s="40"/>
      <c r="K97" s="40"/>
      <c r="L97" s="40"/>
      <c r="M97" s="40"/>
      <c r="N97" s="40"/>
      <c r="O97" s="40"/>
      <c r="P97" s="40"/>
      <c r="Q97" s="40"/>
      <c r="R97" s="40"/>
      <c r="S97" s="40"/>
    </row>
    <row r="98" ht="12.75" customHeight="1">
      <c r="A98" s="37"/>
      <c r="B98" s="135"/>
      <c r="C98" s="136"/>
      <c r="D98" s="136"/>
      <c r="E98" s="136"/>
      <c r="F98" s="40"/>
      <c r="G98" s="40"/>
      <c r="H98" s="40"/>
      <c r="I98" s="40"/>
      <c r="J98" s="40"/>
      <c r="K98" s="40"/>
      <c r="L98" s="40"/>
      <c r="M98" s="40"/>
      <c r="N98" s="40"/>
      <c r="O98" s="40"/>
      <c r="P98" s="40"/>
      <c r="Q98" s="40"/>
      <c r="R98" s="40"/>
      <c r="S98" s="40"/>
    </row>
    <row r="99" ht="12.75" customHeight="1">
      <c r="A99" s="37"/>
      <c r="B99" s="135"/>
      <c r="C99" s="136"/>
      <c r="D99" s="136"/>
      <c r="E99" s="136"/>
      <c r="F99" s="40"/>
      <c r="G99" s="40"/>
      <c r="H99" s="40"/>
      <c r="I99" s="40"/>
      <c r="J99" s="40"/>
      <c r="K99" s="40"/>
      <c r="L99" s="40"/>
      <c r="M99" s="40"/>
      <c r="N99" s="40"/>
      <c r="O99" s="40"/>
      <c r="P99" s="40"/>
      <c r="Q99" s="40"/>
      <c r="R99" s="40"/>
      <c r="S99" s="40"/>
    </row>
    <row r="100" ht="12.75" customHeight="1">
      <c r="A100" s="37"/>
      <c r="B100" s="135"/>
      <c r="C100" s="136"/>
      <c r="D100" s="136"/>
      <c r="E100" s="136"/>
      <c r="F100" s="40"/>
      <c r="G100" s="40"/>
      <c r="H100" s="40"/>
      <c r="I100" s="40"/>
      <c r="J100" s="40"/>
      <c r="K100" s="40"/>
      <c r="L100" s="40"/>
      <c r="M100" s="40"/>
      <c r="N100" s="40"/>
      <c r="O100" s="40"/>
      <c r="P100" s="40"/>
      <c r="Q100" s="40"/>
      <c r="R100" s="40"/>
      <c r="S100" s="40"/>
    </row>
    <row r="101" ht="12.75" customHeight="1">
      <c r="A101" s="37"/>
      <c r="B101" s="135"/>
      <c r="C101" s="136"/>
      <c r="D101" s="136"/>
      <c r="E101" s="136"/>
      <c r="F101" s="40"/>
      <c r="G101" s="40"/>
      <c r="H101" s="40"/>
      <c r="I101" s="40"/>
      <c r="J101" s="40"/>
      <c r="K101" s="40"/>
      <c r="L101" s="40"/>
      <c r="M101" s="40"/>
      <c r="N101" s="40"/>
      <c r="O101" s="40"/>
      <c r="P101" s="40"/>
      <c r="Q101" s="40"/>
      <c r="R101" s="40"/>
      <c r="S101" s="40"/>
    </row>
    <row r="102" ht="12.75" customHeight="1">
      <c r="A102" s="37"/>
      <c r="B102" s="135"/>
      <c r="C102" s="136"/>
      <c r="D102" s="136"/>
      <c r="E102" s="136"/>
      <c r="F102" s="40"/>
      <c r="G102" s="40"/>
      <c r="H102" s="40"/>
      <c r="I102" s="40"/>
      <c r="J102" s="40"/>
      <c r="K102" s="40"/>
      <c r="L102" s="40"/>
      <c r="M102" s="40"/>
      <c r="N102" s="40"/>
      <c r="O102" s="40"/>
      <c r="P102" s="40"/>
      <c r="Q102" s="40"/>
      <c r="R102" s="40"/>
      <c r="S102" s="40"/>
    </row>
    <row r="103" ht="12.75" customHeight="1">
      <c r="A103" s="37"/>
      <c r="B103" s="135"/>
      <c r="C103" s="136"/>
      <c r="D103" s="136"/>
      <c r="E103" s="136"/>
      <c r="F103" s="40"/>
      <c r="G103" s="40"/>
      <c r="H103" s="40"/>
      <c r="I103" s="40"/>
      <c r="J103" s="40"/>
      <c r="K103" s="40"/>
      <c r="L103" s="40"/>
      <c r="M103" s="40"/>
      <c r="N103" s="40"/>
      <c r="O103" s="40"/>
      <c r="P103" s="40"/>
      <c r="Q103" s="40"/>
      <c r="R103" s="40"/>
      <c r="S103" s="40"/>
    </row>
    <row r="104" ht="12.75" customHeight="1">
      <c r="A104" s="37"/>
      <c r="B104" s="135"/>
      <c r="C104" s="136"/>
      <c r="D104" s="136"/>
      <c r="E104" s="136"/>
      <c r="F104" s="40"/>
      <c r="G104" s="40"/>
      <c r="H104" s="40"/>
      <c r="I104" s="40"/>
      <c r="J104" s="40"/>
      <c r="K104" s="40"/>
      <c r="L104" s="40"/>
      <c r="M104" s="40"/>
      <c r="N104" s="40"/>
      <c r="O104" s="40"/>
      <c r="P104" s="40"/>
      <c r="Q104" s="40"/>
      <c r="R104" s="40"/>
      <c r="S104" s="40"/>
    </row>
    <row r="105" ht="12.75" customHeight="1">
      <c r="A105" s="37"/>
      <c r="B105" s="135"/>
      <c r="C105" s="136"/>
      <c r="D105" s="136"/>
      <c r="E105" s="136"/>
      <c r="F105" s="40"/>
      <c r="G105" s="40"/>
      <c r="H105" s="40"/>
      <c r="I105" s="40"/>
      <c r="J105" s="40"/>
      <c r="K105" s="40"/>
      <c r="L105" s="40"/>
      <c r="M105" s="40"/>
      <c r="N105" s="40"/>
      <c r="O105" s="40"/>
      <c r="P105" s="40"/>
      <c r="Q105" s="40"/>
      <c r="R105" s="40"/>
      <c r="S105" s="40"/>
    </row>
    <row r="106" ht="12.75" customHeight="1">
      <c r="A106" s="37"/>
      <c r="B106" s="135"/>
      <c r="C106" s="136"/>
      <c r="D106" s="136"/>
      <c r="E106" s="136"/>
      <c r="F106" s="40"/>
      <c r="G106" s="40"/>
      <c r="H106" s="40"/>
      <c r="I106" s="40"/>
      <c r="J106" s="40"/>
      <c r="K106" s="40"/>
      <c r="L106" s="40"/>
      <c r="M106" s="40"/>
      <c r="N106" s="40"/>
      <c r="O106" s="40"/>
      <c r="P106" s="40"/>
      <c r="Q106" s="40"/>
      <c r="R106" s="40"/>
      <c r="S106" s="40"/>
    </row>
    <row r="107" ht="12.75" customHeight="1">
      <c r="A107" s="37"/>
      <c r="B107" s="135"/>
      <c r="C107" s="136"/>
      <c r="D107" s="136"/>
      <c r="E107" s="136"/>
      <c r="F107" s="40"/>
      <c r="G107" s="40"/>
      <c r="H107" s="40"/>
      <c r="I107" s="40"/>
      <c r="J107" s="40"/>
      <c r="K107" s="40"/>
      <c r="L107" s="40"/>
      <c r="M107" s="40"/>
      <c r="N107" s="40"/>
      <c r="O107" s="40"/>
      <c r="P107" s="40"/>
      <c r="Q107" s="40"/>
      <c r="R107" s="40"/>
      <c r="S107" s="40"/>
    </row>
    <row r="108" ht="12.75" customHeight="1">
      <c r="A108" s="37"/>
      <c r="B108" s="135"/>
      <c r="C108" s="136"/>
      <c r="D108" s="136"/>
      <c r="E108" s="136"/>
      <c r="F108" s="40"/>
      <c r="G108" s="40"/>
      <c r="H108" s="40"/>
      <c r="I108" s="40"/>
      <c r="J108" s="40"/>
      <c r="K108" s="40"/>
      <c r="L108" s="40"/>
      <c r="M108" s="40"/>
      <c r="N108" s="40"/>
      <c r="O108" s="40"/>
      <c r="P108" s="40"/>
      <c r="Q108" s="40"/>
      <c r="R108" s="40"/>
      <c r="S108" s="40"/>
    </row>
    <row r="109" ht="12.75" customHeight="1">
      <c r="A109" s="37"/>
      <c r="B109" s="135"/>
      <c r="C109" s="136"/>
      <c r="D109" s="136"/>
      <c r="E109" s="136"/>
      <c r="F109" s="40"/>
      <c r="G109" s="40"/>
      <c r="H109" s="40"/>
      <c r="I109" s="40"/>
      <c r="J109" s="40"/>
      <c r="K109" s="40"/>
      <c r="L109" s="40"/>
      <c r="M109" s="40"/>
      <c r="N109" s="40"/>
      <c r="O109" s="40"/>
      <c r="P109" s="40"/>
      <c r="Q109" s="40"/>
      <c r="R109" s="40"/>
      <c r="S109" s="40"/>
    </row>
    <row r="110" ht="12.75" customHeight="1">
      <c r="A110" s="37"/>
      <c r="B110" s="135"/>
      <c r="C110" s="136"/>
      <c r="D110" s="136"/>
      <c r="E110" s="136"/>
      <c r="F110" s="40"/>
      <c r="G110" s="40"/>
      <c r="H110" s="40"/>
      <c r="I110" s="40"/>
      <c r="J110" s="40"/>
      <c r="K110" s="40"/>
      <c r="L110" s="40"/>
      <c r="M110" s="40"/>
      <c r="N110" s="40"/>
      <c r="O110" s="40"/>
      <c r="P110" s="40"/>
      <c r="Q110" s="40"/>
      <c r="R110" s="40"/>
      <c r="S110" s="40"/>
    </row>
    <row r="111" ht="12.75" customHeight="1">
      <c r="A111" s="37"/>
      <c r="B111" s="135"/>
      <c r="C111" s="136"/>
      <c r="D111" s="136"/>
      <c r="E111" s="136"/>
      <c r="F111" s="40"/>
      <c r="G111" s="40"/>
      <c r="H111" s="40"/>
      <c r="I111" s="40"/>
      <c r="J111" s="40"/>
      <c r="K111" s="40"/>
      <c r="L111" s="40"/>
      <c r="M111" s="40"/>
      <c r="N111" s="40"/>
      <c r="O111" s="40"/>
      <c r="P111" s="40"/>
      <c r="Q111" s="40"/>
      <c r="R111" s="40"/>
      <c r="S111" s="40"/>
    </row>
    <row r="112" ht="12.75" customHeight="1">
      <c r="A112" s="37"/>
      <c r="B112" s="135"/>
      <c r="C112" s="136"/>
      <c r="D112" s="136"/>
      <c r="E112" s="136"/>
      <c r="F112" s="40"/>
      <c r="G112" s="40"/>
      <c r="H112" s="40"/>
      <c r="I112" s="40"/>
      <c r="J112" s="40"/>
      <c r="K112" s="40"/>
      <c r="L112" s="40"/>
      <c r="M112" s="40"/>
      <c r="N112" s="40"/>
      <c r="O112" s="40"/>
      <c r="P112" s="40"/>
      <c r="Q112" s="40"/>
      <c r="R112" s="40"/>
      <c r="S112" s="40"/>
    </row>
    <row r="113" ht="12.75" customHeight="1">
      <c r="A113" s="37"/>
      <c r="B113" s="135"/>
      <c r="C113" s="136"/>
      <c r="D113" s="136"/>
      <c r="E113" s="136"/>
      <c r="F113" s="40"/>
      <c r="G113" s="40"/>
      <c r="H113" s="40"/>
      <c r="I113" s="40"/>
      <c r="J113" s="40"/>
      <c r="K113" s="40"/>
      <c r="L113" s="40"/>
      <c r="M113" s="40"/>
      <c r="N113" s="40"/>
      <c r="O113" s="40"/>
      <c r="P113" s="40"/>
      <c r="Q113" s="40"/>
      <c r="R113" s="40"/>
      <c r="S113" s="40"/>
    </row>
    <row r="114" ht="12.75" customHeight="1">
      <c r="A114" s="37"/>
      <c r="B114" s="135"/>
      <c r="C114" s="136"/>
      <c r="D114" s="136"/>
      <c r="E114" s="136"/>
      <c r="F114" s="40"/>
      <c r="G114" s="40"/>
      <c r="H114" s="40"/>
      <c r="I114" s="40"/>
      <c r="J114" s="40"/>
      <c r="K114" s="40"/>
      <c r="L114" s="40"/>
      <c r="M114" s="40"/>
      <c r="N114" s="40"/>
      <c r="O114" s="40"/>
      <c r="P114" s="40"/>
      <c r="Q114" s="40"/>
      <c r="R114" s="40"/>
      <c r="S114" s="40"/>
    </row>
    <row r="115" ht="12.75" customHeight="1">
      <c r="A115" s="37"/>
      <c r="B115" s="135"/>
      <c r="C115" s="136"/>
      <c r="D115" s="136"/>
      <c r="E115" s="136"/>
      <c r="F115" s="40"/>
      <c r="G115" s="40"/>
      <c r="H115" s="40"/>
      <c r="I115" s="40"/>
      <c r="J115" s="40"/>
      <c r="K115" s="40"/>
      <c r="L115" s="40"/>
      <c r="M115" s="40"/>
      <c r="N115" s="40"/>
      <c r="O115" s="40"/>
      <c r="P115" s="40"/>
      <c r="Q115" s="40"/>
      <c r="R115" s="40"/>
      <c r="S115" s="40"/>
    </row>
    <row r="116" ht="12.75" customHeight="1">
      <c r="A116" s="37"/>
      <c r="B116" s="135"/>
      <c r="C116" s="136"/>
      <c r="D116" s="136"/>
      <c r="E116" s="136"/>
      <c r="F116" s="40"/>
      <c r="G116" s="40"/>
      <c r="H116" s="40"/>
      <c r="I116" s="40"/>
      <c r="J116" s="40"/>
      <c r="K116" s="40"/>
      <c r="L116" s="40"/>
      <c r="M116" s="40"/>
      <c r="N116" s="40"/>
      <c r="O116" s="40"/>
      <c r="P116" s="40"/>
      <c r="Q116" s="40"/>
      <c r="R116" s="40"/>
      <c r="S116" s="40"/>
    </row>
    <row r="117" ht="12.75" customHeight="1">
      <c r="A117" s="37"/>
      <c r="B117" s="135"/>
      <c r="C117" s="136"/>
      <c r="D117" s="136"/>
      <c r="E117" s="136"/>
      <c r="F117" s="40"/>
      <c r="G117" s="40"/>
      <c r="H117" s="40"/>
      <c r="I117" s="40"/>
      <c r="J117" s="40"/>
      <c r="K117" s="40"/>
      <c r="L117" s="40"/>
      <c r="M117" s="40"/>
      <c r="N117" s="40"/>
      <c r="O117" s="40"/>
      <c r="P117" s="40"/>
      <c r="Q117" s="40"/>
      <c r="R117" s="40"/>
      <c r="S117" s="40"/>
    </row>
    <row r="118" ht="12.75" customHeight="1">
      <c r="A118" s="37"/>
      <c r="B118" s="135"/>
      <c r="C118" s="136"/>
      <c r="D118" s="136"/>
      <c r="E118" s="136"/>
      <c r="F118" s="40"/>
      <c r="G118" s="40"/>
      <c r="H118" s="40"/>
      <c r="I118" s="40"/>
      <c r="J118" s="40"/>
      <c r="K118" s="40"/>
      <c r="L118" s="40"/>
      <c r="M118" s="40"/>
      <c r="N118" s="40"/>
      <c r="O118" s="40"/>
      <c r="P118" s="40"/>
      <c r="Q118" s="40"/>
      <c r="R118" s="40"/>
      <c r="S118" s="40"/>
    </row>
    <row r="119" ht="12.75" customHeight="1">
      <c r="A119" s="37"/>
      <c r="B119" s="135"/>
      <c r="C119" s="136"/>
      <c r="D119" s="136"/>
      <c r="E119" s="136"/>
      <c r="F119" s="40"/>
      <c r="G119" s="40"/>
      <c r="H119" s="40"/>
      <c r="I119" s="40"/>
      <c r="J119" s="40"/>
      <c r="K119" s="40"/>
      <c r="L119" s="40"/>
      <c r="M119" s="40"/>
      <c r="N119" s="40"/>
      <c r="O119" s="40"/>
      <c r="P119" s="40"/>
      <c r="Q119" s="40"/>
      <c r="R119" s="40"/>
      <c r="S119" s="40"/>
    </row>
    <row r="120" ht="12.75" customHeight="1">
      <c r="A120" s="37"/>
      <c r="B120" s="135"/>
      <c r="C120" s="136"/>
      <c r="D120" s="136"/>
      <c r="E120" s="136"/>
      <c r="F120" s="40"/>
      <c r="G120" s="40"/>
      <c r="H120" s="40"/>
      <c r="I120" s="40"/>
      <c r="J120" s="40"/>
      <c r="K120" s="40"/>
      <c r="L120" s="40"/>
      <c r="M120" s="40"/>
      <c r="N120" s="40"/>
      <c r="O120" s="40"/>
      <c r="P120" s="40"/>
      <c r="Q120" s="40"/>
      <c r="R120" s="40"/>
      <c r="S120" s="40"/>
    </row>
    <row r="121" ht="12.75" customHeight="1">
      <c r="A121" s="37"/>
      <c r="B121" s="135"/>
      <c r="C121" s="136"/>
      <c r="D121" s="136"/>
      <c r="E121" s="136"/>
      <c r="F121" s="40"/>
      <c r="G121" s="40"/>
      <c r="H121" s="40"/>
      <c r="I121" s="40"/>
      <c r="J121" s="40"/>
      <c r="K121" s="40"/>
      <c r="L121" s="40"/>
      <c r="M121" s="40"/>
      <c r="N121" s="40"/>
      <c r="O121" s="40"/>
      <c r="P121" s="40"/>
      <c r="Q121" s="40"/>
      <c r="R121" s="40"/>
      <c r="S121" s="40"/>
    </row>
    <row r="122" ht="12.75" customHeight="1">
      <c r="A122" s="37"/>
      <c r="B122" s="135"/>
      <c r="C122" s="136"/>
      <c r="D122" s="136"/>
      <c r="E122" s="136"/>
      <c r="F122" s="40"/>
      <c r="G122" s="40"/>
      <c r="H122" s="40"/>
      <c r="I122" s="40"/>
      <c r="J122" s="40"/>
      <c r="K122" s="40"/>
      <c r="L122" s="40"/>
      <c r="M122" s="40"/>
      <c r="N122" s="40"/>
      <c r="O122" s="40"/>
      <c r="P122" s="40"/>
      <c r="Q122" s="40"/>
      <c r="R122" s="40"/>
      <c r="S122" s="40"/>
    </row>
    <row r="123" ht="12.75" customHeight="1">
      <c r="A123" s="37"/>
      <c r="B123" s="135"/>
      <c r="C123" s="136"/>
      <c r="D123" s="136"/>
      <c r="E123" s="136"/>
      <c r="F123" s="40"/>
      <c r="G123" s="40"/>
      <c r="H123" s="40"/>
      <c r="I123" s="40"/>
      <c r="J123" s="40"/>
      <c r="K123" s="40"/>
      <c r="L123" s="40"/>
      <c r="M123" s="40"/>
      <c r="N123" s="40"/>
      <c r="O123" s="40"/>
      <c r="P123" s="40"/>
      <c r="Q123" s="40"/>
      <c r="R123" s="40"/>
      <c r="S123" s="40"/>
    </row>
    <row r="124" ht="12.75" customHeight="1">
      <c r="A124" s="37"/>
      <c r="B124" s="135"/>
      <c r="C124" s="136"/>
      <c r="D124" s="136"/>
      <c r="E124" s="136"/>
      <c r="F124" s="40"/>
      <c r="G124" s="40"/>
      <c r="H124" s="40"/>
      <c r="I124" s="40"/>
      <c r="J124" s="40"/>
      <c r="K124" s="40"/>
      <c r="L124" s="40"/>
      <c r="M124" s="40"/>
      <c r="N124" s="40"/>
      <c r="O124" s="40"/>
      <c r="P124" s="40"/>
      <c r="Q124" s="40"/>
      <c r="R124" s="40"/>
      <c r="S124" s="40"/>
    </row>
    <row r="125" ht="12.75" customHeight="1">
      <c r="A125" s="37"/>
      <c r="B125" s="135"/>
      <c r="C125" s="136"/>
      <c r="D125" s="136"/>
      <c r="E125" s="136"/>
      <c r="F125" s="40"/>
      <c r="G125" s="40"/>
      <c r="H125" s="40"/>
      <c r="I125" s="40"/>
      <c r="J125" s="40"/>
      <c r="K125" s="40"/>
      <c r="L125" s="40"/>
      <c r="M125" s="40"/>
      <c r="N125" s="40"/>
      <c r="O125" s="40"/>
      <c r="P125" s="40"/>
      <c r="Q125" s="40"/>
      <c r="R125" s="40"/>
      <c r="S125" s="40"/>
    </row>
    <row r="126" ht="12.75" customHeight="1">
      <c r="A126" s="37"/>
      <c r="B126" s="135"/>
      <c r="C126" s="136"/>
      <c r="D126" s="136"/>
      <c r="E126" s="136"/>
      <c r="F126" s="40"/>
      <c r="G126" s="40"/>
      <c r="H126" s="40"/>
      <c r="I126" s="40"/>
      <c r="J126" s="40"/>
      <c r="K126" s="40"/>
      <c r="L126" s="40"/>
      <c r="M126" s="40"/>
      <c r="N126" s="40"/>
      <c r="O126" s="40"/>
      <c r="P126" s="40"/>
      <c r="Q126" s="40"/>
      <c r="R126" s="40"/>
      <c r="S126" s="40"/>
    </row>
    <row r="127" ht="12.75" customHeight="1">
      <c r="A127" s="37"/>
      <c r="B127" s="135"/>
      <c r="C127" s="136"/>
      <c r="D127" s="136"/>
      <c r="E127" s="136"/>
      <c r="F127" s="40"/>
      <c r="G127" s="40"/>
      <c r="H127" s="40"/>
      <c r="I127" s="40"/>
      <c r="J127" s="40"/>
      <c r="K127" s="40"/>
      <c r="L127" s="40"/>
      <c r="M127" s="40"/>
      <c r="N127" s="40"/>
      <c r="O127" s="40"/>
      <c r="P127" s="40"/>
      <c r="Q127" s="40"/>
      <c r="R127" s="40"/>
      <c r="S127" s="40"/>
    </row>
    <row r="128" ht="12.75" customHeight="1">
      <c r="A128" s="37"/>
      <c r="B128" s="135"/>
      <c r="C128" s="136"/>
      <c r="D128" s="136"/>
      <c r="E128" s="136"/>
      <c r="F128" s="40"/>
      <c r="G128" s="40"/>
      <c r="H128" s="40"/>
      <c r="I128" s="40"/>
      <c r="J128" s="40"/>
      <c r="K128" s="40"/>
      <c r="L128" s="40"/>
      <c r="M128" s="40"/>
      <c r="N128" s="40"/>
      <c r="O128" s="40"/>
      <c r="P128" s="40"/>
      <c r="Q128" s="40"/>
      <c r="R128" s="40"/>
      <c r="S128" s="40"/>
    </row>
    <row r="129" ht="12.75" customHeight="1">
      <c r="A129" s="37"/>
      <c r="B129" s="135"/>
      <c r="C129" s="136"/>
      <c r="D129" s="136"/>
      <c r="E129" s="136"/>
      <c r="F129" s="40"/>
      <c r="G129" s="40"/>
      <c r="H129" s="40"/>
      <c r="I129" s="40"/>
      <c r="J129" s="40"/>
      <c r="K129" s="40"/>
      <c r="L129" s="40"/>
      <c r="M129" s="40"/>
      <c r="N129" s="40"/>
      <c r="O129" s="40"/>
      <c r="P129" s="40"/>
      <c r="Q129" s="40"/>
      <c r="R129" s="40"/>
      <c r="S129" s="40"/>
    </row>
    <row r="130" ht="12.75" customHeight="1">
      <c r="A130" s="37"/>
      <c r="B130" s="135"/>
      <c r="C130" s="136"/>
      <c r="D130" s="136"/>
      <c r="E130" s="136"/>
      <c r="F130" s="40"/>
      <c r="G130" s="40"/>
      <c r="H130" s="40"/>
      <c r="I130" s="40"/>
      <c r="J130" s="40"/>
      <c r="K130" s="40"/>
      <c r="L130" s="40"/>
      <c r="M130" s="40"/>
      <c r="N130" s="40"/>
      <c r="O130" s="40"/>
      <c r="P130" s="40"/>
      <c r="Q130" s="40"/>
      <c r="R130" s="40"/>
      <c r="S130" s="40"/>
    </row>
    <row r="131" ht="12.75" customHeight="1">
      <c r="A131" s="37"/>
      <c r="B131" s="135"/>
      <c r="C131" s="136"/>
      <c r="D131" s="136"/>
      <c r="E131" s="136"/>
      <c r="F131" s="40"/>
      <c r="G131" s="40"/>
      <c r="H131" s="40"/>
      <c r="I131" s="40"/>
      <c r="J131" s="40"/>
      <c r="K131" s="40"/>
      <c r="L131" s="40"/>
      <c r="M131" s="40"/>
      <c r="N131" s="40"/>
      <c r="O131" s="40"/>
      <c r="P131" s="40"/>
      <c r="Q131" s="40"/>
      <c r="R131" s="40"/>
      <c r="S131" s="40"/>
    </row>
    <row r="132" ht="12.75" customHeight="1">
      <c r="A132" s="37"/>
      <c r="B132" s="135"/>
      <c r="C132" s="136"/>
      <c r="D132" s="136"/>
      <c r="E132" s="136"/>
      <c r="F132" s="40"/>
      <c r="G132" s="40"/>
      <c r="H132" s="40"/>
      <c r="I132" s="40"/>
      <c r="J132" s="40"/>
      <c r="K132" s="40"/>
      <c r="L132" s="40"/>
      <c r="M132" s="40"/>
      <c r="N132" s="40"/>
      <c r="O132" s="40"/>
      <c r="P132" s="40"/>
      <c r="Q132" s="40"/>
      <c r="R132" s="40"/>
      <c r="S132" s="40"/>
    </row>
    <row r="133" ht="12.75" customHeight="1">
      <c r="A133" s="37"/>
      <c r="B133" s="135"/>
      <c r="C133" s="136"/>
      <c r="D133" s="136"/>
      <c r="E133" s="136"/>
      <c r="F133" s="40"/>
      <c r="G133" s="40"/>
      <c r="H133" s="40"/>
      <c r="I133" s="40"/>
      <c r="J133" s="40"/>
      <c r="K133" s="40"/>
      <c r="L133" s="40"/>
      <c r="M133" s="40"/>
      <c r="N133" s="40"/>
      <c r="O133" s="40"/>
      <c r="P133" s="40"/>
      <c r="Q133" s="40"/>
      <c r="R133" s="40"/>
      <c r="S133" s="40"/>
    </row>
    <row r="134" ht="12.75" customHeight="1">
      <c r="A134" s="37"/>
      <c r="B134" s="135"/>
      <c r="C134" s="136"/>
      <c r="D134" s="136"/>
      <c r="E134" s="136"/>
      <c r="F134" s="40"/>
      <c r="G134" s="40"/>
      <c r="H134" s="40"/>
      <c r="I134" s="40"/>
      <c r="J134" s="40"/>
      <c r="K134" s="40"/>
      <c r="L134" s="40"/>
      <c r="M134" s="40"/>
      <c r="N134" s="40"/>
      <c r="O134" s="40"/>
      <c r="P134" s="40"/>
      <c r="Q134" s="40"/>
      <c r="R134" s="40"/>
      <c r="S134" s="40"/>
    </row>
    <row r="135" ht="12.75" customHeight="1">
      <c r="A135" s="37"/>
      <c r="B135" s="135"/>
      <c r="C135" s="136"/>
      <c r="D135" s="136"/>
      <c r="E135" s="136"/>
      <c r="F135" s="40"/>
      <c r="G135" s="40"/>
      <c r="H135" s="40"/>
      <c r="I135" s="40"/>
      <c r="J135" s="40"/>
      <c r="K135" s="40"/>
      <c r="L135" s="40"/>
      <c r="M135" s="40"/>
      <c r="N135" s="40"/>
      <c r="O135" s="40"/>
      <c r="P135" s="40"/>
      <c r="Q135" s="40"/>
      <c r="R135" s="40"/>
      <c r="S135" s="40"/>
    </row>
    <row r="136" ht="12.75" customHeight="1">
      <c r="A136" s="37"/>
      <c r="B136" s="135"/>
      <c r="C136" s="136"/>
      <c r="D136" s="136"/>
      <c r="E136" s="136"/>
      <c r="F136" s="40"/>
      <c r="G136" s="40"/>
      <c r="H136" s="40"/>
      <c r="I136" s="40"/>
      <c r="J136" s="40"/>
      <c r="K136" s="40"/>
      <c r="L136" s="40"/>
      <c r="M136" s="40"/>
      <c r="N136" s="40"/>
      <c r="O136" s="40"/>
      <c r="P136" s="40"/>
      <c r="Q136" s="40"/>
      <c r="R136" s="40"/>
      <c r="S136" s="40"/>
    </row>
    <row r="137" ht="12.75" customHeight="1">
      <c r="A137" s="37"/>
      <c r="B137" s="135"/>
      <c r="C137" s="136"/>
      <c r="D137" s="136"/>
      <c r="E137" s="136"/>
      <c r="F137" s="40"/>
      <c r="G137" s="40"/>
      <c r="H137" s="40"/>
      <c r="I137" s="40"/>
      <c r="J137" s="40"/>
      <c r="K137" s="40"/>
      <c r="L137" s="40"/>
      <c r="M137" s="40"/>
      <c r="N137" s="40"/>
      <c r="O137" s="40"/>
      <c r="P137" s="40"/>
      <c r="Q137" s="40"/>
      <c r="R137" s="40"/>
      <c r="S137" s="40"/>
    </row>
    <row r="138" ht="12.75" customHeight="1">
      <c r="A138" s="37"/>
      <c r="B138" s="135"/>
      <c r="C138" s="136"/>
      <c r="D138" s="136"/>
      <c r="E138" s="136"/>
      <c r="F138" s="40"/>
      <c r="G138" s="40"/>
      <c r="H138" s="40"/>
      <c r="I138" s="40"/>
      <c r="J138" s="40"/>
      <c r="K138" s="40"/>
      <c r="L138" s="40"/>
      <c r="M138" s="40"/>
      <c r="N138" s="40"/>
      <c r="O138" s="40"/>
      <c r="P138" s="40"/>
      <c r="Q138" s="40"/>
      <c r="R138" s="40"/>
      <c r="S138" s="40"/>
    </row>
    <row r="139" ht="12.75" customHeight="1">
      <c r="A139" s="37"/>
      <c r="B139" s="135"/>
      <c r="C139" s="136"/>
      <c r="D139" s="136"/>
      <c r="E139" s="136"/>
      <c r="F139" s="40"/>
      <c r="G139" s="40"/>
      <c r="H139" s="40"/>
      <c r="I139" s="40"/>
      <c r="J139" s="40"/>
      <c r="K139" s="40"/>
      <c r="L139" s="40"/>
      <c r="M139" s="40"/>
      <c r="N139" s="40"/>
      <c r="O139" s="40"/>
      <c r="P139" s="40"/>
      <c r="Q139" s="40"/>
      <c r="R139" s="40"/>
      <c r="S139" s="40"/>
    </row>
    <row r="140" ht="12.75" customHeight="1">
      <c r="A140" s="37"/>
      <c r="B140" s="135"/>
      <c r="C140" s="136"/>
      <c r="D140" s="136"/>
      <c r="E140" s="136"/>
      <c r="F140" s="40"/>
      <c r="G140" s="40"/>
      <c r="H140" s="40"/>
      <c r="I140" s="40"/>
      <c r="J140" s="40"/>
      <c r="K140" s="40"/>
      <c r="L140" s="40"/>
      <c r="M140" s="40"/>
      <c r="N140" s="40"/>
      <c r="O140" s="40"/>
      <c r="P140" s="40"/>
      <c r="Q140" s="40"/>
      <c r="R140" s="40"/>
      <c r="S140" s="40"/>
    </row>
    <row r="141" ht="12.75" customHeight="1">
      <c r="A141" s="37"/>
      <c r="B141" s="135"/>
      <c r="C141" s="136"/>
      <c r="D141" s="136"/>
      <c r="E141" s="136"/>
      <c r="F141" s="40"/>
      <c r="G141" s="40"/>
      <c r="H141" s="40"/>
      <c r="I141" s="40"/>
      <c r="J141" s="40"/>
      <c r="K141" s="40"/>
      <c r="L141" s="40"/>
      <c r="M141" s="40"/>
      <c r="N141" s="40"/>
      <c r="O141" s="40"/>
      <c r="P141" s="40"/>
      <c r="Q141" s="40"/>
      <c r="R141" s="40"/>
      <c r="S141" s="40"/>
    </row>
    <row r="142" ht="12.75" customHeight="1">
      <c r="A142" s="37"/>
      <c r="B142" s="135"/>
      <c r="C142" s="136"/>
      <c r="D142" s="136"/>
      <c r="E142" s="136"/>
      <c r="F142" s="40"/>
      <c r="G142" s="40"/>
      <c r="H142" s="40"/>
      <c r="I142" s="40"/>
      <c r="J142" s="40"/>
      <c r="K142" s="40"/>
      <c r="L142" s="40"/>
      <c r="M142" s="40"/>
      <c r="N142" s="40"/>
      <c r="O142" s="40"/>
      <c r="P142" s="40"/>
      <c r="Q142" s="40"/>
      <c r="R142" s="40"/>
      <c r="S142" s="40"/>
    </row>
    <row r="143" ht="12.75" customHeight="1">
      <c r="A143" s="37"/>
      <c r="B143" s="135"/>
      <c r="C143" s="136"/>
      <c r="D143" s="136"/>
      <c r="E143" s="136"/>
      <c r="F143" s="40"/>
      <c r="G143" s="40"/>
      <c r="H143" s="40"/>
      <c r="I143" s="40"/>
      <c r="J143" s="40"/>
      <c r="K143" s="40"/>
      <c r="L143" s="40"/>
      <c r="M143" s="40"/>
      <c r="N143" s="40"/>
      <c r="O143" s="40"/>
      <c r="P143" s="40"/>
      <c r="Q143" s="40"/>
      <c r="R143" s="40"/>
      <c r="S143" s="40"/>
    </row>
    <row r="144" ht="12.75" customHeight="1">
      <c r="A144" s="37"/>
      <c r="B144" s="135"/>
      <c r="C144" s="136"/>
      <c r="D144" s="136"/>
      <c r="E144" s="136"/>
      <c r="F144" s="40"/>
      <c r="G144" s="40"/>
      <c r="H144" s="40"/>
      <c r="I144" s="40"/>
      <c r="J144" s="40"/>
      <c r="K144" s="40"/>
      <c r="L144" s="40"/>
      <c r="M144" s="40"/>
      <c r="N144" s="40"/>
      <c r="O144" s="40"/>
      <c r="P144" s="40"/>
      <c r="Q144" s="40"/>
      <c r="R144" s="40"/>
      <c r="S144" s="40"/>
    </row>
    <row r="145" ht="12.75" customHeight="1">
      <c r="A145" s="37"/>
      <c r="B145" s="135"/>
      <c r="C145" s="136"/>
      <c r="D145" s="136"/>
      <c r="E145" s="136"/>
      <c r="F145" s="40"/>
      <c r="G145" s="40"/>
      <c r="H145" s="40"/>
      <c r="I145" s="40"/>
      <c r="J145" s="40"/>
      <c r="K145" s="40"/>
      <c r="L145" s="40"/>
      <c r="M145" s="40"/>
      <c r="N145" s="40"/>
      <c r="O145" s="40"/>
      <c r="P145" s="40"/>
      <c r="Q145" s="40"/>
      <c r="R145" s="40"/>
      <c r="S145" s="40"/>
    </row>
    <row r="146" ht="12.75" customHeight="1">
      <c r="A146" s="37"/>
      <c r="B146" s="135"/>
      <c r="C146" s="136"/>
      <c r="D146" s="136"/>
      <c r="E146" s="136"/>
      <c r="F146" s="40"/>
      <c r="G146" s="40"/>
      <c r="H146" s="40"/>
      <c r="I146" s="40"/>
      <c r="J146" s="40"/>
      <c r="K146" s="40"/>
      <c r="L146" s="40"/>
      <c r="M146" s="40"/>
      <c r="N146" s="40"/>
      <c r="O146" s="40"/>
      <c r="P146" s="40"/>
      <c r="Q146" s="40"/>
      <c r="R146" s="40"/>
      <c r="S146" s="40"/>
    </row>
    <row r="147" ht="12.75" customHeight="1">
      <c r="A147" s="37"/>
      <c r="B147" s="135"/>
      <c r="C147" s="136"/>
      <c r="D147" s="136"/>
      <c r="E147" s="136"/>
      <c r="F147" s="40"/>
      <c r="G147" s="40"/>
      <c r="H147" s="40"/>
      <c r="I147" s="40"/>
      <c r="J147" s="40"/>
      <c r="K147" s="40"/>
      <c r="L147" s="40"/>
      <c r="M147" s="40"/>
      <c r="N147" s="40"/>
      <c r="O147" s="40"/>
      <c r="P147" s="40"/>
      <c r="Q147" s="40"/>
      <c r="R147" s="40"/>
      <c r="S147" s="40"/>
    </row>
    <row r="148" ht="12.75" customHeight="1">
      <c r="A148" s="37"/>
      <c r="B148" s="135"/>
      <c r="C148" s="136"/>
      <c r="D148" s="136"/>
      <c r="E148" s="136"/>
      <c r="F148" s="40"/>
      <c r="G148" s="40"/>
      <c r="H148" s="40"/>
      <c r="I148" s="40"/>
      <c r="J148" s="40"/>
      <c r="K148" s="40"/>
      <c r="L148" s="40"/>
      <c r="M148" s="40"/>
      <c r="N148" s="40"/>
      <c r="O148" s="40"/>
      <c r="P148" s="40"/>
      <c r="Q148" s="40"/>
      <c r="R148" s="40"/>
      <c r="S148" s="40"/>
    </row>
    <row r="149" ht="12.75" customHeight="1">
      <c r="A149" s="37"/>
      <c r="B149" s="135"/>
      <c r="C149" s="136"/>
      <c r="D149" s="136"/>
      <c r="E149" s="136"/>
      <c r="F149" s="40"/>
      <c r="G149" s="40"/>
      <c r="H149" s="40"/>
      <c r="I149" s="40"/>
      <c r="J149" s="40"/>
      <c r="K149" s="40"/>
      <c r="L149" s="40"/>
      <c r="M149" s="40"/>
      <c r="N149" s="40"/>
      <c r="O149" s="40"/>
      <c r="P149" s="40"/>
      <c r="Q149" s="40"/>
      <c r="R149" s="40"/>
      <c r="S149" s="40"/>
    </row>
    <row r="150" ht="12.75" customHeight="1">
      <c r="A150" s="37"/>
      <c r="B150" s="135"/>
      <c r="C150" s="136"/>
      <c r="D150" s="136"/>
      <c r="E150" s="136"/>
      <c r="F150" s="40"/>
      <c r="G150" s="40"/>
      <c r="H150" s="40"/>
      <c r="I150" s="40"/>
      <c r="J150" s="40"/>
      <c r="K150" s="40"/>
      <c r="L150" s="40"/>
      <c r="M150" s="40"/>
      <c r="N150" s="40"/>
      <c r="O150" s="40"/>
      <c r="P150" s="40"/>
      <c r="Q150" s="40"/>
      <c r="R150" s="40"/>
      <c r="S150" s="40"/>
    </row>
    <row r="151" ht="12.75" customHeight="1">
      <c r="A151" s="37"/>
      <c r="B151" s="135"/>
      <c r="C151" s="136"/>
      <c r="D151" s="136"/>
      <c r="E151" s="136"/>
      <c r="F151" s="40"/>
      <c r="G151" s="40"/>
      <c r="H151" s="40"/>
      <c r="I151" s="40"/>
      <c r="J151" s="40"/>
      <c r="K151" s="40"/>
      <c r="L151" s="40"/>
      <c r="M151" s="40"/>
      <c r="N151" s="40"/>
      <c r="O151" s="40"/>
      <c r="P151" s="40"/>
      <c r="Q151" s="40"/>
      <c r="R151" s="40"/>
      <c r="S151" s="40"/>
    </row>
    <row r="152" ht="12.75" customHeight="1">
      <c r="A152" s="37"/>
      <c r="B152" s="135"/>
      <c r="C152" s="136"/>
      <c r="D152" s="136"/>
      <c r="E152" s="136"/>
      <c r="F152" s="40"/>
      <c r="G152" s="40"/>
      <c r="H152" s="40"/>
      <c r="I152" s="40"/>
      <c r="J152" s="40"/>
      <c r="K152" s="40"/>
      <c r="L152" s="40"/>
      <c r="M152" s="40"/>
      <c r="N152" s="40"/>
      <c r="O152" s="40"/>
      <c r="P152" s="40"/>
      <c r="Q152" s="40"/>
      <c r="R152" s="40"/>
      <c r="S152" s="40"/>
    </row>
    <row r="153" ht="12.75" customHeight="1">
      <c r="A153" s="37"/>
      <c r="B153" s="135"/>
      <c r="C153" s="136"/>
      <c r="D153" s="136"/>
      <c r="E153" s="136"/>
      <c r="F153" s="40"/>
      <c r="G153" s="40"/>
      <c r="H153" s="40"/>
      <c r="I153" s="40"/>
      <c r="J153" s="40"/>
      <c r="K153" s="40"/>
      <c r="L153" s="40"/>
      <c r="M153" s="40"/>
      <c r="N153" s="40"/>
      <c r="O153" s="40"/>
      <c r="P153" s="40"/>
      <c r="Q153" s="40"/>
      <c r="R153" s="40"/>
      <c r="S153" s="40"/>
    </row>
    <row r="154" ht="12.75" customHeight="1">
      <c r="A154" s="37"/>
      <c r="B154" s="135"/>
      <c r="C154" s="136"/>
      <c r="D154" s="136"/>
      <c r="E154" s="136"/>
      <c r="F154" s="40"/>
      <c r="G154" s="40"/>
      <c r="H154" s="40"/>
      <c r="I154" s="40"/>
      <c r="J154" s="40"/>
      <c r="K154" s="40"/>
      <c r="L154" s="40"/>
      <c r="M154" s="40"/>
      <c r="N154" s="40"/>
      <c r="O154" s="40"/>
      <c r="P154" s="40"/>
      <c r="Q154" s="40"/>
      <c r="R154" s="40"/>
      <c r="S154" s="40"/>
    </row>
    <row r="155" ht="12.75" customHeight="1">
      <c r="A155" s="37"/>
      <c r="B155" s="135"/>
      <c r="C155" s="136"/>
      <c r="D155" s="136"/>
      <c r="E155" s="136"/>
      <c r="F155" s="40"/>
      <c r="G155" s="40"/>
      <c r="H155" s="40"/>
      <c r="I155" s="40"/>
      <c r="J155" s="40"/>
      <c r="K155" s="40"/>
      <c r="L155" s="40"/>
      <c r="M155" s="40"/>
      <c r="N155" s="40"/>
      <c r="O155" s="40"/>
      <c r="P155" s="40"/>
      <c r="Q155" s="40"/>
      <c r="R155" s="40"/>
      <c r="S155" s="40"/>
    </row>
    <row r="156" ht="12.75" customHeight="1">
      <c r="A156" s="37"/>
      <c r="B156" s="135"/>
      <c r="C156" s="136"/>
      <c r="D156" s="136"/>
      <c r="E156" s="136"/>
      <c r="F156" s="40"/>
      <c r="G156" s="40"/>
      <c r="H156" s="40"/>
      <c r="I156" s="40"/>
      <c r="J156" s="40"/>
      <c r="K156" s="40"/>
      <c r="L156" s="40"/>
      <c r="M156" s="40"/>
      <c r="N156" s="40"/>
      <c r="O156" s="40"/>
      <c r="P156" s="40"/>
      <c r="Q156" s="40"/>
      <c r="R156" s="40"/>
      <c r="S156" s="40"/>
    </row>
    <row r="157" ht="12.75" customHeight="1">
      <c r="A157" s="37"/>
      <c r="B157" s="135"/>
      <c r="C157" s="136"/>
      <c r="D157" s="136"/>
      <c r="E157" s="136"/>
      <c r="F157" s="40"/>
      <c r="G157" s="40"/>
      <c r="H157" s="40"/>
      <c r="I157" s="40"/>
      <c r="J157" s="40"/>
      <c r="K157" s="40"/>
      <c r="L157" s="40"/>
      <c r="M157" s="40"/>
      <c r="N157" s="40"/>
      <c r="O157" s="40"/>
      <c r="P157" s="40"/>
      <c r="Q157" s="40"/>
      <c r="R157" s="40"/>
      <c r="S157" s="40"/>
    </row>
    <row r="158" ht="12.75" customHeight="1">
      <c r="A158" s="37"/>
      <c r="B158" s="135"/>
      <c r="C158" s="136"/>
      <c r="D158" s="136"/>
      <c r="E158" s="136"/>
      <c r="F158" s="40"/>
      <c r="G158" s="40"/>
      <c r="H158" s="40"/>
      <c r="I158" s="40"/>
      <c r="J158" s="40"/>
      <c r="K158" s="40"/>
      <c r="L158" s="40"/>
      <c r="M158" s="40"/>
      <c r="N158" s="40"/>
      <c r="O158" s="40"/>
      <c r="P158" s="40"/>
      <c r="Q158" s="40"/>
      <c r="R158" s="40"/>
      <c r="S158" s="40"/>
    </row>
    <row r="159" ht="12.75" customHeight="1">
      <c r="A159" s="37"/>
      <c r="B159" s="135"/>
      <c r="C159" s="136"/>
      <c r="D159" s="136"/>
      <c r="E159" s="136"/>
      <c r="F159" s="40"/>
      <c r="G159" s="40"/>
      <c r="H159" s="40"/>
      <c r="I159" s="40"/>
      <c r="J159" s="40"/>
      <c r="K159" s="40"/>
      <c r="L159" s="40"/>
      <c r="M159" s="40"/>
      <c r="N159" s="40"/>
      <c r="O159" s="40"/>
      <c r="P159" s="40"/>
      <c r="Q159" s="40"/>
      <c r="R159" s="40"/>
      <c r="S159" s="40"/>
    </row>
    <row r="160" ht="12.75" customHeight="1">
      <c r="A160" s="37"/>
      <c r="B160" s="135"/>
      <c r="C160" s="136"/>
      <c r="D160" s="136"/>
      <c r="E160" s="136"/>
      <c r="F160" s="40"/>
      <c r="G160" s="40"/>
      <c r="H160" s="40"/>
      <c r="I160" s="40"/>
      <c r="J160" s="40"/>
      <c r="K160" s="40"/>
      <c r="L160" s="40"/>
      <c r="M160" s="40"/>
      <c r="N160" s="40"/>
      <c r="O160" s="40"/>
      <c r="P160" s="40"/>
      <c r="Q160" s="40"/>
      <c r="R160" s="40"/>
      <c r="S160" s="40"/>
    </row>
    <row r="161" ht="12.75" customHeight="1">
      <c r="A161" s="37"/>
      <c r="B161" s="135"/>
      <c r="C161" s="136"/>
      <c r="D161" s="136"/>
      <c r="E161" s="136"/>
      <c r="F161" s="40"/>
      <c r="G161" s="40"/>
      <c r="H161" s="40"/>
      <c r="I161" s="40"/>
      <c r="J161" s="40"/>
      <c r="K161" s="40"/>
      <c r="L161" s="40"/>
      <c r="M161" s="40"/>
      <c r="N161" s="40"/>
      <c r="O161" s="40"/>
      <c r="P161" s="40"/>
      <c r="Q161" s="40"/>
      <c r="R161" s="40"/>
      <c r="S161" s="40"/>
    </row>
    <row r="162" ht="12.75" customHeight="1">
      <c r="A162" s="37"/>
      <c r="B162" s="135"/>
      <c r="C162" s="136"/>
      <c r="D162" s="136"/>
      <c r="E162" s="136"/>
      <c r="F162" s="40"/>
      <c r="G162" s="40"/>
      <c r="H162" s="40"/>
      <c r="I162" s="40"/>
      <c r="J162" s="40"/>
      <c r="K162" s="40"/>
      <c r="L162" s="40"/>
      <c r="M162" s="40"/>
      <c r="N162" s="40"/>
      <c r="O162" s="40"/>
      <c r="P162" s="40"/>
      <c r="Q162" s="40"/>
      <c r="R162" s="40"/>
      <c r="S162" s="40"/>
    </row>
    <row r="163" ht="12.75" customHeight="1">
      <c r="A163" s="37"/>
      <c r="B163" s="135"/>
      <c r="C163" s="136"/>
      <c r="D163" s="136"/>
      <c r="E163" s="136"/>
      <c r="F163" s="40"/>
      <c r="G163" s="40"/>
      <c r="H163" s="40"/>
      <c r="I163" s="40"/>
      <c r="J163" s="40"/>
      <c r="K163" s="40"/>
      <c r="L163" s="40"/>
      <c r="M163" s="40"/>
      <c r="N163" s="40"/>
      <c r="O163" s="40"/>
      <c r="P163" s="40"/>
      <c r="Q163" s="40"/>
      <c r="R163" s="40"/>
      <c r="S163" s="40"/>
    </row>
    <row r="164" ht="12.75" customHeight="1">
      <c r="A164" s="37"/>
      <c r="B164" s="135"/>
      <c r="C164" s="136"/>
      <c r="D164" s="136"/>
      <c r="E164" s="136"/>
      <c r="F164" s="40"/>
      <c r="G164" s="40"/>
      <c r="H164" s="40"/>
      <c r="I164" s="40"/>
      <c r="J164" s="40"/>
      <c r="K164" s="40"/>
      <c r="L164" s="40"/>
      <c r="M164" s="40"/>
      <c r="N164" s="40"/>
      <c r="O164" s="40"/>
      <c r="P164" s="40"/>
      <c r="Q164" s="40"/>
      <c r="R164" s="40"/>
      <c r="S164" s="40"/>
    </row>
    <row r="165" ht="12.75" customHeight="1">
      <c r="A165" s="37"/>
      <c r="B165" s="135"/>
      <c r="C165" s="136"/>
      <c r="D165" s="136"/>
      <c r="E165" s="136"/>
      <c r="F165" s="40"/>
      <c r="G165" s="40"/>
      <c r="H165" s="40"/>
      <c r="I165" s="40"/>
      <c r="J165" s="40"/>
      <c r="K165" s="40"/>
      <c r="L165" s="40"/>
      <c r="M165" s="40"/>
      <c r="N165" s="40"/>
      <c r="O165" s="40"/>
      <c r="P165" s="40"/>
      <c r="Q165" s="40"/>
      <c r="R165" s="40"/>
      <c r="S165" s="40"/>
    </row>
    <row r="166" ht="12.75" customHeight="1">
      <c r="A166" s="37"/>
      <c r="B166" s="135"/>
      <c r="C166" s="136"/>
      <c r="D166" s="136"/>
      <c r="E166" s="136"/>
      <c r="F166" s="40"/>
      <c r="G166" s="40"/>
      <c r="H166" s="40"/>
      <c r="I166" s="40"/>
      <c r="J166" s="40"/>
      <c r="K166" s="40"/>
      <c r="L166" s="40"/>
      <c r="M166" s="40"/>
      <c r="N166" s="40"/>
      <c r="O166" s="40"/>
      <c r="P166" s="40"/>
      <c r="Q166" s="40"/>
      <c r="R166" s="40"/>
      <c r="S166" s="40"/>
    </row>
    <row r="167" ht="12.75" customHeight="1">
      <c r="A167" s="37"/>
      <c r="B167" s="135"/>
      <c r="C167" s="136"/>
      <c r="D167" s="136"/>
      <c r="E167" s="136"/>
      <c r="F167" s="40"/>
      <c r="G167" s="40"/>
      <c r="H167" s="40"/>
      <c r="I167" s="40"/>
      <c r="J167" s="40"/>
      <c r="K167" s="40"/>
      <c r="L167" s="40"/>
      <c r="M167" s="40"/>
      <c r="N167" s="40"/>
      <c r="O167" s="40"/>
      <c r="P167" s="40"/>
      <c r="Q167" s="40"/>
      <c r="R167" s="40"/>
      <c r="S167" s="40"/>
    </row>
    <row r="168" ht="12.75" customHeight="1">
      <c r="A168" s="37"/>
      <c r="B168" s="135"/>
      <c r="C168" s="136"/>
      <c r="D168" s="136"/>
      <c r="E168" s="136"/>
      <c r="F168" s="40"/>
      <c r="G168" s="40"/>
      <c r="H168" s="40"/>
      <c r="I168" s="40"/>
      <c r="J168" s="40"/>
      <c r="K168" s="40"/>
      <c r="L168" s="40"/>
      <c r="M168" s="40"/>
      <c r="N168" s="40"/>
      <c r="O168" s="40"/>
      <c r="P168" s="40"/>
      <c r="Q168" s="40"/>
      <c r="R168" s="40"/>
      <c r="S168" s="40"/>
    </row>
    <row r="169" ht="12.75" customHeight="1">
      <c r="A169" s="37"/>
      <c r="B169" s="135"/>
      <c r="C169" s="136"/>
      <c r="D169" s="136"/>
      <c r="E169" s="136"/>
      <c r="F169" s="40"/>
      <c r="G169" s="40"/>
      <c r="H169" s="40"/>
      <c r="I169" s="40"/>
      <c r="J169" s="40"/>
      <c r="K169" s="40"/>
      <c r="L169" s="40"/>
      <c r="M169" s="40"/>
      <c r="N169" s="40"/>
      <c r="O169" s="40"/>
      <c r="P169" s="40"/>
      <c r="Q169" s="40"/>
      <c r="R169" s="40"/>
      <c r="S169" s="40"/>
    </row>
    <row r="170" ht="12.75" customHeight="1">
      <c r="A170" s="37"/>
      <c r="B170" s="135"/>
      <c r="C170" s="136"/>
      <c r="D170" s="136"/>
      <c r="E170" s="136"/>
      <c r="F170" s="40"/>
      <c r="G170" s="40"/>
      <c r="H170" s="40"/>
      <c r="I170" s="40"/>
      <c r="J170" s="40"/>
      <c r="K170" s="40"/>
      <c r="L170" s="40"/>
      <c r="M170" s="40"/>
      <c r="N170" s="40"/>
      <c r="O170" s="40"/>
      <c r="P170" s="40"/>
      <c r="Q170" s="40"/>
      <c r="R170" s="40"/>
      <c r="S170" s="40"/>
    </row>
    <row r="171" ht="12.75" customHeight="1">
      <c r="A171" s="37"/>
      <c r="B171" s="135"/>
      <c r="C171" s="136"/>
      <c r="D171" s="136"/>
      <c r="E171" s="136"/>
      <c r="F171" s="40"/>
      <c r="G171" s="40"/>
      <c r="H171" s="40"/>
      <c r="I171" s="40"/>
      <c r="J171" s="40"/>
      <c r="K171" s="40"/>
      <c r="L171" s="40"/>
      <c r="M171" s="40"/>
      <c r="N171" s="40"/>
      <c r="O171" s="40"/>
      <c r="P171" s="40"/>
      <c r="Q171" s="40"/>
      <c r="R171" s="40"/>
      <c r="S171" s="40"/>
    </row>
    <row r="172" ht="12.75" customHeight="1">
      <c r="A172" s="37"/>
      <c r="B172" s="135"/>
      <c r="C172" s="136"/>
      <c r="D172" s="136"/>
      <c r="E172" s="136"/>
      <c r="F172" s="40"/>
      <c r="G172" s="40"/>
      <c r="H172" s="40"/>
      <c r="I172" s="40"/>
      <c r="J172" s="40"/>
      <c r="K172" s="40"/>
      <c r="L172" s="40"/>
      <c r="M172" s="40"/>
      <c r="N172" s="40"/>
      <c r="O172" s="40"/>
      <c r="P172" s="40"/>
      <c r="Q172" s="40"/>
      <c r="R172" s="40"/>
      <c r="S172" s="40"/>
    </row>
    <row r="173" ht="12.75" customHeight="1">
      <c r="A173" s="37"/>
      <c r="B173" s="135"/>
      <c r="C173" s="136"/>
      <c r="D173" s="136"/>
      <c r="E173" s="136"/>
      <c r="F173" s="40"/>
      <c r="G173" s="40"/>
      <c r="H173" s="40"/>
      <c r="I173" s="40"/>
      <c r="J173" s="40"/>
      <c r="K173" s="40"/>
      <c r="L173" s="40"/>
      <c r="M173" s="40"/>
      <c r="N173" s="40"/>
      <c r="O173" s="40"/>
      <c r="P173" s="40"/>
      <c r="Q173" s="40"/>
      <c r="R173" s="40"/>
      <c r="S173" s="40"/>
    </row>
    <row r="174" ht="12.75" customHeight="1">
      <c r="A174" s="37"/>
      <c r="B174" s="135"/>
      <c r="C174" s="136"/>
      <c r="D174" s="136"/>
      <c r="E174" s="136"/>
      <c r="F174" s="40"/>
      <c r="G174" s="40"/>
      <c r="H174" s="40"/>
      <c r="I174" s="40"/>
      <c r="J174" s="40"/>
      <c r="K174" s="40"/>
      <c r="L174" s="40"/>
      <c r="M174" s="40"/>
      <c r="N174" s="40"/>
      <c r="O174" s="40"/>
      <c r="P174" s="40"/>
      <c r="Q174" s="40"/>
      <c r="R174" s="40"/>
      <c r="S174" s="40"/>
    </row>
    <row r="175" ht="12.75" customHeight="1">
      <c r="A175" s="37"/>
      <c r="B175" s="135"/>
      <c r="C175" s="136"/>
      <c r="D175" s="136"/>
      <c r="E175" s="136"/>
      <c r="F175" s="40"/>
      <c r="G175" s="40"/>
      <c r="H175" s="40"/>
      <c r="I175" s="40"/>
      <c r="J175" s="40"/>
      <c r="K175" s="40"/>
      <c r="L175" s="40"/>
      <c r="M175" s="40"/>
      <c r="N175" s="40"/>
      <c r="O175" s="40"/>
      <c r="P175" s="40"/>
      <c r="Q175" s="40"/>
      <c r="R175" s="40"/>
      <c r="S175" s="40"/>
    </row>
    <row r="176" ht="12.75" customHeight="1">
      <c r="A176" s="37"/>
      <c r="B176" s="135"/>
      <c r="C176" s="136"/>
      <c r="D176" s="136"/>
      <c r="E176" s="136"/>
      <c r="F176" s="40"/>
      <c r="G176" s="40"/>
      <c r="H176" s="40"/>
      <c r="I176" s="40"/>
      <c r="J176" s="40"/>
      <c r="K176" s="40"/>
      <c r="L176" s="40"/>
      <c r="M176" s="40"/>
      <c r="N176" s="40"/>
      <c r="O176" s="40"/>
      <c r="P176" s="40"/>
      <c r="Q176" s="40"/>
      <c r="R176" s="40"/>
      <c r="S176" s="40"/>
    </row>
    <row r="177" ht="12.75" customHeight="1">
      <c r="A177" s="37"/>
      <c r="B177" s="135"/>
      <c r="C177" s="136"/>
      <c r="D177" s="136"/>
      <c r="E177" s="136"/>
      <c r="F177" s="40"/>
      <c r="G177" s="40"/>
      <c r="H177" s="40"/>
      <c r="I177" s="40"/>
      <c r="J177" s="40"/>
      <c r="K177" s="40"/>
      <c r="L177" s="40"/>
      <c r="M177" s="40"/>
      <c r="N177" s="40"/>
      <c r="O177" s="40"/>
      <c r="P177" s="40"/>
      <c r="Q177" s="40"/>
      <c r="R177" s="40"/>
      <c r="S177" s="40"/>
    </row>
    <row r="178" ht="12.75" customHeight="1">
      <c r="A178" s="37"/>
      <c r="B178" s="135"/>
      <c r="C178" s="136"/>
      <c r="D178" s="136"/>
      <c r="E178" s="136"/>
      <c r="F178" s="40"/>
      <c r="G178" s="40"/>
      <c r="H178" s="40"/>
      <c r="I178" s="40"/>
      <c r="J178" s="40"/>
      <c r="K178" s="40"/>
      <c r="L178" s="40"/>
      <c r="M178" s="40"/>
      <c r="N178" s="40"/>
      <c r="O178" s="40"/>
      <c r="P178" s="40"/>
      <c r="Q178" s="40"/>
      <c r="R178" s="40"/>
      <c r="S178" s="40"/>
    </row>
    <row r="179" ht="12.75" customHeight="1">
      <c r="A179" s="37"/>
      <c r="B179" s="135"/>
      <c r="C179" s="136"/>
      <c r="D179" s="136"/>
      <c r="E179" s="136"/>
      <c r="F179" s="40"/>
      <c r="G179" s="40"/>
      <c r="H179" s="40"/>
      <c r="I179" s="40"/>
      <c r="J179" s="40"/>
      <c r="K179" s="40"/>
      <c r="L179" s="40"/>
      <c r="M179" s="40"/>
      <c r="N179" s="40"/>
      <c r="O179" s="40"/>
      <c r="P179" s="40"/>
      <c r="Q179" s="40"/>
      <c r="R179" s="40"/>
      <c r="S179" s="40"/>
    </row>
    <row r="180" ht="12.75" customHeight="1">
      <c r="A180" s="37"/>
      <c r="B180" s="135"/>
      <c r="C180" s="136"/>
      <c r="D180" s="136"/>
      <c r="E180" s="136"/>
      <c r="F180" s="40"/>
      <c r="G180" s="40"/>
      <c r="H180" s="40"/>
      <c r="I180" s="40"/>
      <c r="J180" s="40"/>
      <c r="K180" s="40"/>
      <c r="L180" s="40"/>
      <c r="M180" s="40"/>
      <c r="N180" s="40"/>
      <c r="O180" s="40"/>
      <c r="P180" s="40"/>
      <c r="Q180" s="40"/>
      <c r="R180" s="40"/>
      <c r="S180" s="40"/>
    </row>
    <row r="181" ht="12.75" customHeight="1">
      <c r="A181" s="37"/>
      <c r="B181" s="135"/>
      <c r="C181" s="136"/>
      <c r="D181" s="136"/>
      <c r="E181" s="136"/>
      <c r="F181" s="40"/>
      <c r="G181" s="40"/>
      <c r="H181" s="40"/>
      <c r="I181" s="40"/>
      <c r="J181" s="40"/>
      <c r="K181" s="40"/>
      <c r="L181" s="40"/>
      <c r="M181" s="40"/>
      <c r="N181" s="40"/>
      <c r="O181" s="40"/>
      <c r="P181" s="40"/>
      <c r="Q181" s="40"/>
      <c r="R181" s="40"/>
      <c r="S181" s="40"/>
    </row>
    <row r="182" ht="12.75" customHeight="1">
      <c r="A182" s="37"/>
      <c r="B182" s="135"/>
      <c r="C182" s="136"/>
      <c r="D182" s="136"/>
      <c r="E182" s="136"/>
      <c r="F182" s="40"/>
      <c r="G182" s="40"/>
      <c r="H182" s="40"/>
      <c r="I182" s="40"/>
      <c r="J182" s="40"/>
      <c r="K182" s="40"/>
      <c r="L182" s="40"/>
      <c r="M182" s="40"/>
      <c r="N182" s="40"/>
      <c r="O182" s="40"/>
      <c r="P182" s="40"/>
      <c r="Q182" s="40"/>
      <c r="R182" s="40"/>
      <c r="S182" s="40"/>
    </row>
    <row r="183" ht="12.75" customHeight="1">
      <c r="A183" s="37"/>
      <c r="B183" s="135"/>
      <c r="C183" s="136"/>
      <c r="D183" s="136"/>
      <c r="E183" s="136"/>
      <c r="F183" s="40"/>
      <c r="G183" s="40"/>
      <c r="H183" s="40"/>
      <c r="I183" s="40"/>
      <c r="J183" s="40"/>
      <c r="K183" s="40"/>
      <c r="L183" s="40"/>
      <c r="M183" s="40"/>
      <c r="N183" s="40"/>
      <c r="O183" s="40"/>
      <c r="P183" s="40"/>
      <c r="Q183" s="40"/>
      <c r="R183" s="40"/>
      <c r="S183" s="40"/>
    </row>
    <row r="184" ht="12.75" customHeight="1">
      <c r="A184" s="37"/>
      <c r="B184" s="135"/>
      <c r="C184" s="136"/>
      <c r="D184" s="136"/>
      <c r="E184" s="136"/>
      <c r="F184" s="40"/>
      <c r="G184" s="40"/>
      <c r="H184" s="40"/>
      <c r="I184" s="40"/>
      <c r="J184" s="40"/>
      <c r="K184" s="40"/>
      <c r="L184" s="40"/>
      <c r="M184" s="40"/>
      <c r="N184" s="40"/>
      <c r="O184" s="40"/>
      <c r="P184" s="40"/>
      <c r="Q184" s="40"/>
      <c r="R184" s="40"/>
      <c r="S184" s="40"/>
    </row>
    <row r="185" ht="12.75" customHeight="1">
      <c r="A185" s="37"/>
      <c r="B185" s="135"/>
      <c r="C185" s="136"/>
      <c r="D185" s="136"/>
      <c r="E185" s="136"/>
      <c r="F185" s="40"/>
      <c r="G185" s="40"/>
      <c r="H185" s="40"/>
      <c r="I185" s="40"/>
      <c r="J185" s="40"/>
      <c r="K185" s="40"/>
      <c r="L185" s="40"/>
      <c r="M185" s="40"/>
      <c r="N185" s="40"/>
      <c r="O185" s="40"/>
      <c r="P185" s="40"/>
      <c r="Q185" s="40"/>
      <c r="R185" s="40"/>
      <c r="S185" s="40"/>
    </row>
    <row r="186" ht="12.75" customHeight="1">
      <c r="A186" s="37"/>
      <c r="B186" s="135"/>
      <c r="C186" s="136"/>
      <c r="D186" s="136"/>
      <c r="E186" s="136"/>
      <c r="F186" s="40"/>
      <c r="G186" s="40"/>
      <c r="H186" s="40"/>
      <c r="I186" s="40"/>
      <c r="J186" s="40"/>
      <c r="K186" s="40"/>
      <c r="L186" s="40"/>
      <c r="M186" s="40"/>
      <c r="N186" s="40"/>
      <c r="O186" s="40"/>
      <c r="P186" s="40"/>
      <c r="Q186" s="40"/>
      <c r="R186" s="40"/>
      <c r="S186" s="40"/>
    </row>
    <row r="187" ht="12.75" customHeight="1">
      <c r="A187" s="37"/>
      <c r="B187" s="135"/>
      <c r="C187" s="136"/>
      <c r="D187" s="136"/>
      <c r="E187" s="136"/>
      <c r="F187" s="40"/>
      <c r="G187" s="40"/>
      <c r="H187" s="40"/>
      <c r="I187" s="40"/>
      <c r="J187" s="40"/>
      <c r="K187" s="40"/>
      <c r="L187" s="40"/>
      <c r="M187" s="40"/>
      <c r="N187" s="40"/>
      <c r="O187" s="40"/>
      <c r="P187" s="40"/>
      <c r="Q187" s="40"/>
      <c r="R187" s="40"/>
      <c r="S187" s="40"/>
    </row>
    <row r="188" ht="12.75" customHeight="1">
      <c r="A188" s="37"/>
      <c r="B188" s="135"/>
      <c r="C188" s="136"/>
      <c r="D188" s="136"/>
      <c r="E188" s="136"/>
      <c r="F188" s="40"/>
      <c r="G188" s="40"/>
      <c r="H188" s="40"/>
      <c r="I188" s="40"/>
      <c r="J188" s="40"/>
      <c r="K188" s="40"/>
      <c r="L188" s="40"/>
      <c r="M188" s="40"/>
      <c r="N188" s="40"/>
      <c r="O188" s="40"/>
      <c r="P188" s="40"/>
      <c r="Q188" s="40"/>
      <c r="R188" s="40"/>
      <c r="S188" s="40"/>
    </row>
    <row r="189" ht="12.75" customHeight="1">
      <c r="A189" s="37"/>
      <c r="B189" s="135"/>
      <c r="C189" s="136"/>
      <c r="D189" s="136"/>
      <c r="E189" s="136"/>
      <c r="F189" s="40"/>
      <c r="G189" s="40"/>
      <c r="H189" s="40"/>
      <c r="I189" s="40"/>
      <c r="J189" s="40"/>
      <c r="K189" s="40"/>
      <c r="L189" s="40"/>
      <c r="M189" s="40"/>
      <c r="N189" s="40"/>
      <c r="O189" s="40"/>
      <c r="P189" s="40"/>
      <c r="Q189" s="40"/>
      <c r="R189" s="40"/>
      <c r="S189" s="40"/>
    </row>
    <row r="190" ht="12.75" customHeight="1">
      <c r="A190" s="37"/>
      <c r="B190" s="135"/>
      <c r="C190" s="136"/>
      <c r="D190" s="136"/>
      <c r="E190" s="136"/>
      <c r="F190" s="40"/>
      <c r="G190" s="40"/>
      <c r="H190" s="40"/>
      <c r="I190" s="40"/>
      <c r="J190" s="40"/>
      <c r="K190" s="40"/>
      <c r="L190" s="40"/>
      <c r="M190" s="40"/>
      <c r="N190" s="40"/>
      <c r="O190" s="40"/>
      <c r="P190" s="40"/>
      <c r="Q190" s="40"/>
      <c r="R190" s="40"/>
      <c r="S190" s="40"/>
    </row>
    <row r="191" ht="12.75" customHeight="1">
      <c r="A191" s="37"/>
      <c r="B191" s="135"/>
      <c r="C191" s="136"/>
      <c r="D191" s="136"/>
      <c r="E191" s="136"/>
      <c r="F191" s="40"/>
      <c r="G191" s="40"/>
      <c r="H191" s="40"/>
      <c r="I191" s="40"/>
      <c r="J191" s="40"/>
      <c r="K191" s="40"/>
      <c r="L191" s="40"/>
      <c r="M191" s="40"/>
      <c r="N191" s="40"/>
      <c r="O191" s="40"/>
      <c r="P191" s="40"/>
      <c r="Q191" s="40"/>
      <c r="R191" s="40"/>
      <c r="S191" s="40"/>
    </row>
    <row r="192" ht="12.75" customHeight="1">
      <c r="A192" s="37"/>
      <c r="B192" s="135"/>
      <c r="C192" s="136"/>
      <c r="D192" s="136"/>
      <c r="E192" s="136"/>
      <c r="F192" s="40"/>
      <c r="G192" s="40"/>
      <c r="H192" s="40"/>
      <c r="I192" s="40"/>
      <c r="J192" s="40"/>
      <c r="K192" s="40"/>
      <c r="L192" s="40"/>
      <c r="M192" s="40"/>
      <c r="N192" s="40"/>
      <c r="O192" s="40"/>
      <c r="P192" s="40"/>
      <c r="Q192" s="40"/>
      <c r="R192" s="40"/>
      <c r="S192" s="40"/>
    </row>
    <row r="193" ht="12.75" customHeight="1">
      <c r="A193" s="37"/>
      <c r="B193" s="135"/>
      <c r="C193" s="136"/>
      <c r="D193" s="136"/>
      <c r="E193" s="136"/>
      <c r="F193" s="40"/>
      <c r="G193" s="40"/>
      <c r="H193" s="40"/>
      <c r="I193" s="40"/>
      <c r="J193" s="40"/>
      <c r="K193" s="40"/>
      <c r="L193" s="40"/>
      <c r="M193" s="40"/>
      <c r="N193" s="40"/>
      <c r="O193" s="40"/>
      <c r="P193" s="40"/>
      <c r="Q193" s="40"/>
      <c r="R193" s="40"/>
      <c r="S193" s="40"/>
    </row>
    <row r="194" ht="12.75" customHeight="1">
      <c r="A194" s="37"/>
      <c r="B194" s="135"/>
      <c r="C194" s="136"/>
      <c r="D194" s="136"/>
      <c r="E194" s="136"/>
      <c r="F194" s="40"/>
      <c r="G194" s="40"/>
      <c r="H194" s="40"/>
      <c r="I194" s="40"/>
      <c r="J194" s="40"/>
      <c r="K194" s="40"/>
      <c r="L194" s="40"/>
      <c r="M194" s="40"/>
      <c r="N194" s="40"/>
      <c r="O194" s="40"/>
      <c r="P194" s="40"/>
      <c r="Q194" s="40"/>
      <c r="R194" s="40"/>
      <c r="S194" s="40"/>
    </row>
    <row r="195" ht="12.75" customHeight="1">
      <c r="A195" s="37"/>
      <c r="B195" s="135"/>
      <c r="C195" s="136"/>
      <c r="D195" s="136"/>
      <c r="E195" s="136"/>
      <c r="F195" s="40"/>
      <c r="G195" s="40"/>
      <c r="H195" s="40"/>
      <c r="I195" s="40"/>
      <c r="J195" s="40"/>
      <c r="K195" s="40"/>
      <c r="L195" s="40"/>
      <c r="M195" s="40"/>
      <c r="N195" s="40"/>
      <c r="O195" s="40"/>
      <c r="P195" s="40"/>
      <c r="Q195" s="40"/>
      <c r="R195" s="40"/>
      <c r="S195" s="40"/>
    </row>
    <row r="196" ht="12.75" customHeight="1">
      <c r="A196" s="37"/>
      <c r="B196" s="135"/>
      <c r="C196" s="136"/>
      <c r="D196" s="136"/>
      <c r="E196" s="136"/>
      <c r="F196" s="40"/>
      <c r="G196" s="40"/>
      <c r="H196" s="40"/>
      <c r="I196" s="40"/>
      <c r="J196" s="40"/>
      <c r="K196" s="40"/>
      <c r="L196" s="40"/>
      <c r="M196" s="40"/>
      <c r="N196" s="40"/>
      <c r="O196" s="40"/>
      <c r="P196" s="40"/>
      <c r="Q196" s="40"/>
      <c r="R196" s="40"/>
      <c r="S196" s="40"/>
    </row>
    <row r="197" ht="12.75" customHeight="1">
      <c r="A197" s="37"/>
      <c r="B197" s="135"/>
      <c r="C197" s="136"/>
      <c r="D197" s="136"/>
      <c r="E197" s="136"/>
      <c r="F197" s="40"/>
      <c r="G197" s="40"/>
      <c r="H197" s="40"/>
      <c r="I197" s="40"/>
      <c r="J197" s="40"/>
      <c r="K197" s="40"/>
      <c r="L197" s="40"/>
      <c r="M197" s="40"/>
      <c r="N197" s="40"/>
      <c r="O197" s="40"/>
      <c r="P197" s="40"/>
      <c r="Q197" s="40"/>
      <c r="R197" s="40"/>
      <c r="S197" s="40"/>
    </row>
    <row r="198" ht="12.75" customHeight="1">
      <c r="A198" s="37"/>
      <c r="B198" s="135"/>
      <c r="C198" s="136"/>
      <c r="D198" s="136"/>
      <c r="E198" s="136"/>
      <c r="F198" s="40"/>
      <c r="G198" s="40"/>
      <c r="H198" s="40"/>
      <c r="I198" s="40"/>
      <c r="J198" s="40"/>
      <c r="K198" s="40"/>
      <c r="L198" s="40"/>
      <c r="M198" s="40"/>
      <c r="N198" s="40"/>
      <c r="O198" s="40"/>
      <c r="P198" s="40"/>
      <c r="Q198" s="40"/>
      <c r="R198" s="40"/>
      <c r="S198" s="40"/>
    </row>
    <row r="199" ht="12.75" customHeight="1">
      <c r="A199" s="37"/>
      <c r="B199" s="135"/>
      <c r="C199" s="136"/>
      <c r="D199" s="136"/>
      <c r="E199" s="136"/>
      <c r="F199" s="40"/>
      <c r="G199" s="40"/>
      <c r="H199" s="40"/>
      <c r="I199" s="40"/>
      <c r="J199" s="40"/>
      <c r="K199" s="40"/>
      <c r="L199" s="40"/>
      <c r="M199" s="40"/>
      <c r="N199" s="40"/>
      <c r="O199" s="40"/>
      <c r="P199" s="40"/>
      <c r="Q199" s="40"/>
      <c r="R199" s="40"/>
      <c r="S199" s="40"/>
    </row>
    <row r="200" ht="12.75" customHeight="1">
      <c r="A200" s="37"/>
      <c r="B200" s="135"/>
      <c r="C200" s="136"/>
      <c r="D200" s="136"/>
      <c r="E200" s="136"/>
      <c r="F200" s="40"/>
      <c r="G200" s="40"/>
      <c r="H200" s="40"/>
      <c r="I200" s="40"/>
      <c r="J200" s="40"/>
      <c r="K200" s="40"/>
      <c r="L200" s="40"/>
      <c r="M200" s="40"/>
      <c r="N200" s="40"/>
      <c r="O200" s="40"/>
      <c r="P200" s="40"/>
      <c r="Q200" s="40"/>
      <c r="R200" s="40"/>
      <c r="S200" s="40"/>
    </row>
    <row r="201" ht="12.75" customHeight="1">
      <c r="A201" s="37"/>
      <c r="B201" s="135"/>
      <c r="C201" s="136"/>
      <c r="D201" s="136"/>
      <c r="E201" s="136"/>
      <c r="F201" s="40"/>
      <c r="G201" s="40"/>
      <c r="H201" s="40"/>
      <c r="I201" s="40"/>
      <c r="J201" s="40"/>
      <c r="K201" s="40"/>
      <c r="L201" s="40"/>
      <c r="M201" s="40"/>
      <c r="N201" s="40"/>
      <c r="O201" s="40"/>
      <c r="P201" s="40"/>
      <c r="Q201" s="40"/>
      <c r="R201" s="40"/>
      <c r="S201" s="40"/>
    </row>
    <row r="202" ht="12.75" customHeight="1">
      <c r="A202" s="37"/>
      <c r="B202" s="135"/>
      <c r="C202" s="136"/>
      <c r="D202" s="136"/>
      <c r="E202" s="136"/>
      <c r="F202" s="40"/>
      <c r="G202" s="40"/>
      <c r="H202" s="40"/>
      <c r="I202" s="40"/>
      <c r="J202" s="40"/>
      <c r="K202" s="40"/>
      <c r="L202" s="40"/>
      <c r="M202" s="40"/>
      <c r="N202" s="40"/>
      <c r="O202" s="40"/>
      <c r="P202" s="40"/>
      <c r="Q202" s="40"/>
      <c r="R202" s="40"/>
      <c r="S202" s="40"/>
    </row>
    <row r="203" ht="12.75" customHeight="1">
      <c r="A203" s="37"/>
      <c r="B203" s="135"/>
      <c r="C203" s="136"/>
      <c r="D203" s="136"/>
      <c r="E203" s="136"/>
      <c r="F203" s="40"/>
      <c r="G203" s="40"/>
      <c r="H203" s="40"/>
      <c r="I203" s="40"/>
      <c r="J203" s="40"/>
      <c r="K203" s="40"/>
      <c r="L203" s="40"/>
      <c r="M203" s="40"/>
      <c r="N203" s="40"/>
      <c r="O203" s="40"/>
      <c r="P203" s="40"/>
      <c r="Q203" s="40"/>
      <c r="R203" s="40"/>
      <c r="S203" s="40"/>
    </row>
    <row r="204" ht="12.75" customHeight="1">
      <c r="A204" s="37"/>
      <c r="B204" s="135"/>
      <c r="C204" s="136"/>
      <c r="D204" s="136"/>
      <c r="E204" s="136"/>
      <c r="F204" s="40"/>
      <c r="G204" s="40"/>
      <c r="H204" s="40"/>
      <c r="I204" s="40"/>
      <c r="J204" s="40"/>
      <c r="K204" s="40"/>
      <c r="L204" s="40"/>
      <c r="M204" s="40"/>
      <c r="N204" s="40"/>
      <c r="O204" s="40"/>
      <c r="P204" s="40"/>
      <c r="Q204" s="40"/>
      <c r="R204" s="40"/>
      <c r="S204" s="40"/>
    </row>
    <row r="205" ht="12.75" customHeight="1">
      <c r="A205" s="37"/>
      <c r="B205" s="135"/>
      <c r="C205" s="136"/>
      <c r="D205" s="136"/>
      <c r="E205" s="136"/>
      <c r="F205" s="40"/>
      <c r="G205" s="40"/>
      <c r="H205" s="40"/>
      <c r="I205" s="40"/>
      <c r="J205" s="40"/>
      <c r="K205" s="40"/>
      <c r="L205" s="40"/>
      <c r="M205" s="40"/>
      <c r="N205" s="40"/>
      <c r="O205" s="40"/>
      <c r="P205" s="40"/>
      <c r="Q205" s="40"/>
      <c r="R205" s="40"/>
      <c r="S205" s="40"/>
    </row>
    <row r="206" ht="12.75" customHeight="1">
      <c r="A206" s="37"/>
      <c r="B206" s="135"/>
      <c r="C206" s="136"/>
      <c r="D206" s="136"/>
      <c r="E206" s="136"/>
      <c r="F206" s="40"/>
      <c r="G206" s="40"/>
      <c r="H206" s="40"/>
      <c r="I206" s="40"/>
      <c r="J206" s="40"/>
      <c r="K206" s="40"/>
      <c r="L206" s="40"/>
      <c r="M206" s="40"/>
      <c r="N206" s="40"/>
      <c r="O206" s="40"/>
      <c r="P206" s="40"/>
      <c r="Q206" s="40"/>
      <c r="R206" s="40"/>
      <c r="S206" s="40"/>
    </row>
    <row r="207" ht="12.75" customHeight="1">
      <c r="A207" s="37"/>
      <c r="B207" s="135"/>
      <c r="C207" s="136"/>
      <c r="D207" s="136"/>
      <c r="E207" s="136"/>
      <c r="F207" s="40"/>
      <c r="G207" s="40"/>
      <c r="H207" s="40"/>
      <c r="I207" s="40"/>
      <c r="J207" s="40"/>
      <c r="K207" s="40"/>
      <c r="L207" s="40"/>
      <c r="M207" s="40"/>
      <c r="N207" s="40"/>
      <c r="O207" s="40"/>
      <c r="P207" s="40"/>
      <c r="Q207" s="40"/>
      <c r="R207" s="40"/>
      <c r="S207" s="40"/>
    </row>
    <row r="208" ht="12.75" customHeight="1">
      <c r="A208" s="37"/>
      <c r="B208" s="135"/>
      <c r="C208" s="136"/>
      <c r="D208" s="136"/>
      <c r="E208" s="136"/>
      <c r="F208" s="40"/>
      <c r="G208" s="40"/>
      <c r="H208" s="40"/>
      <c r="I208" s="40"/>
      <c r="J208" s="40"/>
      <c r="K208" s="40"/>
      <c r="L208" s="40"/>
      <c r="M208" s="40"/>
      <c r="N208" s="40"/>
      <c r="O208" s="40"/>
      <c r="P208" s="40"/>
      <c r="Q208" s="40"/>
      <c r="R208" s="40"/>
      <c r="S208" s="40"/>
    </row>
    <row r="209" ht="12.75" customHeight="1">
      <c r="A209" s="37"/>
      <c r="B209" s="135"/>
      <c r="C209" s="136"/>
      <c r="D209" s="136"/>
      <c r="E209" s="136"/>
      <c r="F209" s="40"/>
      <c r="G209" s="40"/>
      <c r="H209" s="40"/>
      <c r="I209" s="40"/>
      <c r="J209" s="40"/>
      <c r="K209" s="40"/>
      <c r="L209" s="40"/>
      <c r="M209" s="40"/>
      <c r="N209" s="40"/>
      <c r="O209" s="40"/>
      <c r="P209" s="40"/>
      <c r="Q209" s="40"/>
      <c r="R209" s="40"/>
      <c r="S209" s="40"/>
    </row>
    <row r="210" ht="12.75" customHeight="1">
      <c r="A210" s="37"/>
      <c r="B210" s="135"/>
      <c r="C210" s="136"/>
      <c r="D210" s="136"/>
      <c r="E210" s="136"/>
      <c r="F210" s="40"/>
      <c r="G210" s="40"/>
      <c r="H210" s="40"/>
      <c r="I210" s="40"/>
      <c r="J210" s="40"/>
      <c r="K210" s="40"/>
      <c r="L210" s="40"/>
      <c r="M210" s="40"/>
      <c r="N210" s="40"/>
      <c r="O210" s="40"/>
      <c r="P210" s="40"/>
      <c r="Q210" s="40"/>
      <c r="R210" s="40"/>
      <c r="S210" s="40"/>
    </row>
    <row r="211" ht="12.75" customHeight="1">
      <c r="A211" s="37"/>
      <c r="B211" s="135"/>
      <c r="C211" s="136"/>
      <c r="D211" s="136"/>
      <c r="E211" s="136"/>
      <c r="F211" s="40"/>
      <c r="G211" s="40"/>
      <c r="H211" s="40"/>
      <c r="I211" s="40"/>
      <c r="J211" s="40"/>
      <c r="K211" s="40"/>
      <c r="L211" s="40"/>
      <c r="M211" s="40"/>
      <c r="N211" s="40"/>
      <c r="O211" s="40"/>
      <c r="P211" s="40"/>
      <c r="Q211" s="40"/>
      <c r="R211" s="40"/>
      <c r="S211" s="40"/>
    </row>
    <row r="212" ht="12.75" customHeight="1">
      <c r="A212" s="37"/>
      <c r="B212" s="135"/>
      <c r="C212" s="136"/>
      <c r="D212" s="136"/>
      <c r="E212" s="136"/>
      <c r="F212" s="40"/>
      <c r="G212" s="40"/>
      <c r="H212" s="40"/>
      <c r="I212" s="40"/>
      <c r="J212" s="40"/>
      <c r="K212" s="40"/>
      <c r="L212" s="40"/>
      <c r="M212" s="40"/>
      <c r="N212" s="40"/>
      <c r="O212" s="40"/>
      <c r="P212" s="40"/>
      <c r="Q212" s="40"/>
      <c r="R212" s="40"/>
      <c r="S212" s="40"/>
    </row>
    <row r="213" ht="12.75" customHeight="1">
      <c r="A213" s="37"/>
      <c r="B213" s="135"/>
      <c r="C213" s="136"/>
      <c r="D213" s="136"/>
      <c r="E213" s="136"/>
      <c r="F213" s="40"/>
      <c r="G213" s="40"/>
      <c r="H213" s="40"/>
      <c r="I213" s="40"/>
      <c r="J213" s="40"/>
      <c r="K213" s="40"/>
      <c r="L213" s="40"/>
      <c r="M213" s="40"/>
      <c r="N213" s="40"/>
      <c r="O213" s="40"/>
      <c r="P213" s="40"/>
      <c r="Q213" s="40"/>
      <c r="R213" s="40"/>
      <c r="S213" s="40"/>
    </row>
    <row r="214" ht="12.75" customHeight="1">
      <c r="A214" s="37"/>
      <c r="B214" s="135"/>
      <c r="C214" s="136"/>
      <c r="D214" s="136"/>
      <c r="E214" s="136"/>
      <c r="F214" s="40"/>
      <c r="G214" s="40"/>
      <c r="H214" s="40"/>
      <c r="I214" s="40"/>
      <c r="J214" s="40"/>
      <c r="K214" s="40"/>
      <c r="L214" s="40"/>
      <c r="M214" s="40"/>
      <c r="N214" s="40"/>
      <c r="O214" s="40"/>
      <c r="P214" s="40"/>
      <c r="Q214" s="40"/>
      <c r="R214" s="40"/>
      <c r="S214" s="40"/>
    </row>
    <row r="215" ht="12.75" customHeight="1">
      <c r="A215" s="37"/>
      <c r="B215" s="135"/>
      <c r="C215" s="136"/>
      <c r="D215" s="136"/>
      <c r="E215" s="136"/>
      <c r="F215" s="40"/>
      <c r="G215" s="40"/>
      <c r="H215" s="40"/>
      <c r="I215" s="40"/>
      <c r="J215" s="40"/>
      <c r="K215" s="40"/>
      <c r="L215" s="40"/>
      <c r="M215" s="40"/>
      <c r="N215" s="40"/>
      <c r="O215" s="40"/>
      <c r="P215" s="40"/>
      <c r="Q215" s="40"/>
      <c r="R215" s="40"/>
      <c r="S215" s="40"/>
    </row>
    <row r="216" ht="12.75" customHeight="1">
      <c r="A216" s="37"/>
      <c r="B216" s="135"/>
      <c r="C216" s="136"/>
      <c r="D216" s="136"/>
      <c r="E216" s="136"/>
      <c r="F216" s="40"/>
      <c r="G216" s="40"/>
      <c r="H216" s="40"/>
      <c r="I216" s="40"/>
      <c r="J216" s="40"/>
      <c r="K216" s="40"/>
      <c r="L216" s="40"/>
      <c r="M216" s="40"/>
      <c r="N216" s="40"/>
      <c r="O216" s="40"/>
      <c r="P216" s="40"/>
      <c r="Q216" s="40"/>
      <c r="R216" s="40"/>
      <c r="S216" s="40"/>
    </row>
    <row r="217" ht="12.75" customHeight="1">
      <c r="A217" s="37"/>
      <c r="B217" s="135"/>
      <c r="C217" s="136"/>
      <c r="D217" s="136"/>
      <c r="E217" s="136"/>
      <c r="F217" s="40"/>
      <c r="G217" s="40"/>
      <c r="H217" s="40"/>
      <c r="I217" s="40"/>
      <c r="J217" s="40"/>
      <c r="K217" s="40"/>
      <c r="L217" s="40"/>
      <c r="M217" s="40"/>
      <c r="N217" s="40"/>
      <c r="O217" s="40"/>
      <c r="P217" s="40"/>
      <c r="Q217" s="40"/>
      <c r="R217" s="40"/>
      <c r="S217" s="40"/>
    </row>
    <row r="218" ht="12.75" customHeight="1">
      <c r="A218" s="37"/>
      <c r="B218" s="135"/>
      <c r="C218" s="136"/>
      <c r="D218" s="136"/>
      <c r="E218" s="136"/>
      <c r="F218" s="40"/>
      <c r="G218" s="40"/>
      <c r="H218" s="40"/>
      <c r="I218" s="40"/>
      <c r="J218" s="40"/>
      <c r="K218" s="40"/>
      <c r="L218" s="40"/>
      <c r="M218" s="40"/>
      <c r="N218" s="40"/>
      <c r="O218" s="40"/>
      <c r="P218" s="40"/>
      <c r="Q218" s="40"/>
      <c r="R218" s="40"/>
      <c r="S218" s="40"/>
    </row>
    <row r="219" ht="12.75" customHeight="1">
      <c r="A219" s="37"/>
      <c r="B219" s="135"/>
      <c r="C219" s="136"/>
      <c r="D219" s="136"/>
      <c r="E219" s="136"/>
      <c r="F219" s="40"/>
      <c r="G219" s="40"/>
      <c r="H219" s="40"/>
      <c r="I219" s="40"/>
      <c r="J219" s="40"/>
      <c r="K219" s="40"/>
      <c r="L219" s="40"/>
      <c r="M219" s="40"/>
      <c r="N219" s="40"/>
      <c r="O219" s="40"/>
      <c r="P219" s="40"/>
      <c r="Q219" s="40"/>
      <c r="R219" s="40"/>
      <c r="S219" s="40"/>
    </row>
    <row r="220" ht="12.75" customHeight="1">
      <c r="A220" s="37"/>
      <c r="B220" s="135"/>
      <c r="C220" s="136"/>
      <c r="D220" s="136"/>
      <c r="E220" s="136"/>
      <c r="F220" s="40"/>
      <c r="G220" s="40"/>
      <c r="H220" s="40"/>
      <c r="I220" s="40"/>
      <c r="J220" s="40"/>
      <c r="K220" s="40"/>
      <c r="L220" s="40"/>
      <c r="M220" s="40"/>
      <c r="N220" s="40"/>
      <c r="O220" s="40"/>
      <c r="P220" s="40"/>
      <c r="Q220" s="40"/>
      <c r="R220" s="40"/>
      <c r="S220" s="40"/>
    </row>
    <row r="221" ht="12.75" customHeight="1">
      <c r="A221" s="37"/>
      <c r="B221" s="135"/>
      <c r="C221" s="136"/>
      <c r="D221" s="136"/>
      <c r="E221" s="136"/>
      <c r="F221" s="40"/>
      <c r="G221" s="40"/>
      <c r="H221" s="40"/>
      <c r="I221" s="40"/>
      <c r="J221" s="40"/>
      <c r="K221" s="40"/>
      <c r="L221" s="40"/>
      <c r="M221" s="40"/>
      <c r="N221" s="40"/>
      <c r="O221" s="40"/>
      <c r="P221" s="40"/>
      <c r="Q221" s="40"/>
      <c r="R221" s="40"/>
      <c r="S221" s="40"/>
    </row>
    <row r="222" ht="12.75" customHeight="1">
      <c r="A222" s="37"/>
      <c r="B222" s="135"/>
      <c r="C222" s="136"/>
      <c r="D222" s="136"/>
      <c r="E222" s="136"/>
      <c r="F222" s="40"/>
      <c r="G222" s="40"/>
      <c r="H222" s="40"/>
      <c r="I222" s="40"/>
      <c r="J222" s="40"/>
      <c r="K222" s="40"/>
      <c r="L222" s="40"/>
      <c r="M222" s="40"/>
      <c r="N222" s="40"/>
      <c r="O222" s="40"/>
      <c r="P222" s="40"/>
      <c r="Q222" s="40"/>
      <c r="R222" s="40"/>
      <c r="S222" s="40"/>
    </row>
    <row r="223" ht="12.75" customHeight="1">
      <c r="A223" s="37"/>
      <c r="B223" s="135"/>
      <c r="C223" s="136"/>
      <c r="D223" s="136"/>
      <c r="E223" s="136"/>
      <c r="F223" s="40"/>
      <c r="G223" s="40"/>
      <c r="H223" s="40"/>
      <c r="I223" s="40"/>
      <c r="J223" s="40"/>
      <c r="K223" s="40"/>
      <c r="L223" s="40"/>
      <c r="M223" s="40"/>
      <c r="N223" s="40"/>
      <c r="O223" s="40"/>
      <c r="P223" s="40"/>
      <c r="Q223" s="40"/>
      <c r="R223" s="40"/>
      <c r="S223" s="40"/>
    </row>
    <row r="224" ht="12.75" customHeight="1">
      <c r="A224" s="37"/>
      <c r="B224" s="135"/>
      <c r="C224" s="136"/>
      <c r="D224" s="136"/>
      <c r="E224" s="136"/>
      <c r="F224" s="40"/>
      <c r="G224" s="40"/>
      <c r="H224" s="40"/>
      <c r="I224" s="40"/>
      <c r="J224" s="40"/>
      <c r="K224" s="40"/>
      <c r="L224" s="40"/>
      <c r="M224" s="40"/>
      <c r="N224" s="40"/>
      <c r="O224" s="40"/>
      <c r="P224" s="40"/>
      <c r="Q224" s="40"/>
      <c r="R224" s="40"/>
      <c r="S224" s="40"/>
    </row>
    <row r="225" ht="12.75" customHeight="1">
      <c r="A225" s="37"/>
      <c r="B225" s="135"/>
      <c r="C225" s="136"/>
      <c r="D225" s="136"/>
      <c r="E225" s="136"/>
      <c r="F225" s="40"/>
      <c r="G225" s="40"/>
      <c r="H225" s="40"/>
      <c r="I225" s="40"/>
      <c r="J225" s="40"/>
      <c r="K225" s="40"/>
      <c r="L225" s="40"/>
      <c r="M225" s="40"/>
      <c r="N225" s="40"/>
      <c r="O225" s="40"/>
      <c r="P225" s="40"/>
      <c r="Q225" s="40"/>
      <c r="R225" s="40"/>
      <c r="S225" s="40"/>
    </row>
    <row r="226" ht="12.75" customHeight="1">
      <c r="A226" s="37"/>
      <c r="B226" s="135"/>
      <c r="C226" s="136"/>
      <c r="D226" s="136"/>
      <c r="E226" s="136"/>
      <c r="F226" s="40"/>
      <c r="G226" s="40"/>
      <c r="H226" s="40"/>
      <c r="I226" s="40"/>
      <c r="J226" s="40"/>
      <c r="K226" s="40"/>
      <c r="L226" s="40"/>
      <c r="M226" s="40"/>
      <c r="N226" s="40"/>
      <c r="O226" s="40"/>
      <c r="P226" s="40"/>
      <c r="Q226" s="40"/>
      <c r="R226" s="40"/>
      <c r="S226" s="40"/>
    </row>
    <row r="227" ht="12.75" customHeight="1">
      <c r="A227" s="37"/>
      <c r="B227" s="135"/>
      <c r="C227" s="136"/>
      <c r="D227" s="136"/>
      <c r="E227" s="136"/>
      <c r="F227" s="40"/>
      <c r="G227" s="40"/>
      <c r="H227" s="40"/>
      <c r="I227" s="40"/>
      <c r="J227" s="40"/>
      <c r="K227" s="40"/>
      <c r="L227" s="40"/>
      <c r="M227" s="40"/>
      <c r="N227" s="40"/>
      <c r="O227" s="40"/>
      <c r="P227" s="40"/>
      <c r="Q227" s="40"/>
      <c r="R227" s="40"/>
      <c r="S227" s="40"/>
    </row>
    <row r="228" ht="12.75" customHeight="1">
      <c r="A228" s="37"/>
      <c r="B228" s="135"/>
      <c r="C228" s="136"/>
      <c r="D228" s="136"/>
      <c r="E228" s="136"/>
      <c r="F228" s="40"/>
      <c r="G228" s="40"/>
      <c r="H228" s="40"/>
      <c r="I228" s="40"/>
      <c r="J228" s="40"/>
      <c r="K228" s="40"/>
      <c r="L228" s="40"/>
      <c r="M228" s="40"/>
      <c r="N228" s="40"/>
      <c r="O228" s="40"/>
      <c r="P228" s="40"/>
      <c r="Q228" s="40"/>
      <c r="R228" s="40"/>
      <c r="S228" s="40"/>
    </row>
    <row r="229" ht="12.75" customHeight="1">
      <c r="A229" s="37"/>
      <c r="B229" s="135"/>
      <c r="C229" s="136"/>
      <c r="D229" s="136"/>
      <c r="E229" s="136"/>
      <c r="F229" s="40"/>
      <c r="G229" s="40"/>
      <c r="H229" s="40"/>
      <c r="I229" s="40"/>
      <c r="J229" s="40"/>
      <c r="K229" s="40"/>
      <c r="L229" s="40"/>
      <c r="M229" s="40"/>
      <c r="N229" s="40"/>
      <c r="O229" s="40"/>
      <c r="P229" s="40"/>
      <c r="Q229" s="40"/>
      <c r="R229" s="40"/>
      <c r="S229" s="40"/>
    </row>
    <row r="230" ht="12.75" customHeight="1">
      <c r="A230" s="37"/>
      <c r="B230" s="135"/>
      <c r="C230" s="136"/>
      <c r="D230" s="136"/>
      <c r="E230" s="136"/>
      <c r="F230" s="40"/>
      <c r="G230" s="40"/>
      <c r="H230" s="40"/>
      <c r="I230" s="40"/>
      <c r="J230" s="40"/>
      <c r="K230" s="40"/>
      <c r="L230" s="40"/>
      <c r="M230" s="40"/>
      <c r="N230" s="40"/>
      <c r="O230" s="40"/>
      <c r="P230" s="40"/>
      <c r="Q230" s="40"/>
      <c r="R230" s="40"/>
      <c r="S230" s="40"/>
    </row>
    <row r="231" ht="12.75" customHeight="1">
      <c r="A231" s="37"/>
      <c r="B231" s="135"/>
      <c r="C231" s="136"/>
      <c r="D231" s="136"/>
      <c r="E231" s="136"/>
      <c r="F231" s="40"/>
      <c r="G231" s="40"/>
      <c r="H231" s="40"/>
      <c r="I231" s="40"/>
      <c r="J231" s="40"/>
      <c r="K231" s="40"/>
      <c r="L231" s="40"/>
      <c r="M231" s="40"/>
      <c r="N231" s="40"/>
      <c r="O231" s="40"/>
      <c r="P231" s="40"/>
      <c r="Q231" s="40"/>
      <c r="R231" s="40"/>
      <c r="S231" s="40"/>
    </row>
    <row r="232" ht="12.75" customHeight="1">
      <c r="A232" s="37"/>
      <c r="B232" s="135"/>
      <c r="C232" s="136"/>
      <c r="D232" s="136"/>
      <c r="E232" s="136"/>
      <c r="F232" s="40"/>
      <c r="G232" s="40"/>
      <c r="H232" s="40"/>
      <c r="I232" s="40"/>
      <c r="J232" s="40"/>
      <c r="K232" s="40"/>
      <c r="L232" s="40"/>
      <c r="M232" s="40"/>
      <c r="N232" s="40"/>
      <c r="O232" s="40"/>
      <c r="P232" s="40"/>
      <c r="Q232" s="40"/>
      <c r="R232" s="40"/>
      <c r="S232" s="40"/>
    </row>
    <row r="233" ht="12.75" customHeight="1">
      <c r="A233" s="37"/>
      <c r="B233" s="135"/>
      <c r="C233" s="136"/>
      <c r="D233" s="136"/>
      <c r="E233" s="136"/>
      <c r="F233" s="40"/>
      <c r="G233" s="40"/>
      <c r="H233" s="40"/>
      <c r="I233" s="40"/>
      <c r="J233" s="40"/>
      <c r="K233" s="40"/>
      <c r="L233" s="40"/>
      <c r="M233" s="40"/>
      <c r="N233" s="40"/>
      <c r="O233" s="40"/>
      <c r="P233" s="40"/>
      <c r="Q233" s="40"/>
      <c r="R233" s="40"/>
      <c r="S233" s="40"/>
    </row>
    <row r="234" ht="12.75" customHeight="1">
      <c r="A234" s="37"/>
      <c r="B234" s="135"/>
      <c r="C234" s="136"/>
      <c r="D234" s="136"/>
      <c r="E234" s="136"/>
      <c r="F234" s="40"/>
      <c r="G234" s="40"/>
      <c r="H234" s="40"/>
      <c r="I234" s="40"/>
      <c r="J234" s="40"/>
      <c r="K234" s="40"/>
      <c r="L234" s="40"/>
      <c r="M234" s="40"/>
      <c r="N234" s="40"/>
      <c r="O234" s="40"/>
      <c r="P234" s="40"/>
      <c r="Q234" s="40"/>
      <c r="R234" s="40"/>
      <c r="S234" s="40"/>
    </row>
    <row r="235" ht="12.75" customHeight="1">
      <c r="A235" s="37"/>
      <c r="B235" s="135"/>
      <c r="C235" s="136"/>
      <c r="D235" s="136"/>
      <c r="E235" s="136"/>
      <c r="F235" s="40"/>
      <c r="G235" s="40"/>
      <c r="H235" s="40"/>
      <c r="I235" s="40"/>
      <c r="J235" s="40"/>
      <c r="K235" s="40"/>
      <c r="L235" s="40"/>
      <c r="M235" s="40"/>
      <c r="N235" s="40"/>
      <c r="O235" s="40"/>
      <c r="P235" s="40"/>
      <c r="Q235" s="40"/>
      <c r="R235" s="40"/>
      <c r="S235" s="40"/>
    </row>
    <row r="236" ht="12.75" customHeight="1">
      <c r="A236" s="37"/>
      <c r="B236" s="135"/>
      <c r="C236" s="136"/>
      <c r="D236" s="136"/>
      <c r="E236" s="136"/>
      <c r="F236" s="40"/>
      <c r="G236" s="40"/>
      <c r="H236" s="40"/>
      <c r="I236" s="40"/>
      <c r="J236" s="40"/>
      <c r="K236" s="40"/>
      <c r="L236" s="40"/>
      <c r="M236" s="40"/>
      <c r="N236" s="40"/>
      <c r="O236" s="40"/>
      <c r="P236" s="40"/>
      <c r="Q236" s="40"/>
      <c r="R236" s="40"/>
      <c r="S236" s="40"/>
    </row>
    <row r="237" ht="12.75" customHeight="1">
      <c r="A237" s="37"/>
      <c r="B237" s="135"/>
      <c r="C237" s="136"/>
      <c r="D237" s="136"/>
      <c r="E237" s="136"/>
      <c r="F237" s="40"/>
      <c r="G237" s="40"/>
      <c r="H237" s="40"/>
      <c r="I237" s="40"/>
      <c r="J237" s="40"/>
      <c r="K237" s="40"/>
      <c r="L237" s="40"/>
      <c r="M237" s="40"/>
      <c r="N237" s="40"/>
      <c r="O237" s="40"/>
      <c r="P237" s="40"/>
      <c r="Q237" s="40"/>
      <c r="R237" s="40"/>
      <c r="S237" s="40"/>
    </row>
    <row r="238" ht="12.75" customHeight="1">
      <c r="A238" s="37"/>
      <c r="B238" s="135"/>
      <c r="C238" s="136"/>
      <c r="D238" s="136"/>
      <c r="E238" s="136"/>
      <c r="F238" s="40"/>
      <c r="G238" s="40"/>
      <c r="H238" s="40"/>
      <c r="I238" s="40"/>
      <c r="J238" s="40"/>
      <c r="K238" s="40"/>
      <c r="L238" s="40"/>
      <c r="M238" s="40"/>
      <c r="N238" s="40"/>
      <c r="O238" s="40"/>
      <c r="P238" s="40"/>
      <c r="Q238" s="40"/>
      <c r="R238" s="40"/>
      <c r="S238" s="40"/>
    </row>
    <row r="239" ht="12.75" customHeight="1">
      <c r="A239" s="37"/>
      <c r="B239" s="135"/>
      <c r="C239" s="136"/>
      <c r="D239" s="136"/>
      <c r="E239" s="136"/>
      <c r="F239" s="40"/>
      <c r="G239" s="40"/>
      <c r="H239" s="40"/>
      <c r="I239" s="40"/>
      <c r="J239" s="40"/>
      <c r="K239" s="40"/>
      <c r="L239" s="40"/>
      <c r="M239" s="40"/>
      <c r="N239" s="40"/>
      <c r="O239" s="40"/>
      <c r="P239" s="40"/>
      <c r="Q239" s="40"/>
      <c r="R239" s="40"/>
      <c r="S239" s="40"/>
    </row>
    <row r="240" ht="12.75" customHeight="1">
      <c r="A240" s="37"/>
      <c r="B240" s="135"/>
      <c r="C240" s="136"/>
      <c r="D240" s="136"/>
      <c r="E240" s="136"/>
      <c r="F240" s="40"/>
      <c r="G240" s="40"/>
      <c r="H240" s="40"/>
      <c r="I240" s="40"/>
      <c r="J240" s="40"/>
      <c r="K240" s="40"/>
      <c r="L240" s="40"/>
      <c r="M240" s="40"/>
      <c r="N240" s="40"/>
      <c r="O240" s="40"/>
      <c r="P240" s="40"/>
      <c r="Q240" s="40"/>
      <c r="R240" s="40"/>
      <c r="S240" s="40"/>
    </row>
    <row r="241" ht="12.75" customHeight="1">
      <c r="A241" s="37"/>
      <c r="B241" s="135"/>
      <c r="C241" s="136"/>
      <c r="D241" s="136"/>
      <c r="E241" s="136"/>
      <c r="F241" s="40"/>
      <c r="G241" s="40"/>
      <c r="H241" s="40"/>
      <c r="I241" s="40"/>
      <c r="J241" s="40"/>
      <c r="K241" s="40"/>
      <c r="L241" s="40"/>
      <c r="M241" s="40"/>
      <c r="N241" s="40"/>
      <c r="O241" s="40"/>
      <c r="P241" s="40"/>
      <c r="Q241" s="40"/>
      <c r="R241" s="40"/>
      <c r="S241" s="40"/>
    </row>
    <row r="242" ht="12.75" customHeight="1">
      <c r="A242" s="37"/>
      <c r="B242" s="135"/>
      <c r="C242" s="136"/>
      <c r="D242" s="136"/>
      <c r="E242" s="136"/>
      <c r="F242" s="40"/>
      <c r="G242" s="40"/>
      <c r="H242" s="40"/>
      <c r="I242" s="40"/>
      <c r="J242" s="40"/>
      <c r="K242" s="40"/>
      <c r="L242" s="40"/>
      <c r="M242" s="40"/>
      <c r="N242" s="40"/>
      <c r="O242" s="40"/>
      <c r="P242" s="40"/>
      <c r="Q242" s="40"/>
      <c r="R242" s="40"/>
      <c r="S242" s="40"/>
    </row>
    <row r="243" ht="12.75" customHeight="1">
      <c r="A243" s="37"/>
      <c r="B243" s="135"/>
      <c r="C243" s="136"/>
      <c r="D243" s="136"/>
      <c r="E243" s="136"/>
      <c r="F243" s="40"/>
      <c r="G243" s="40"/>
      <c r="H243" s="40"/>
      <c r="I243" s="40"/>
      <c r="J243" s="40"/>
      <c r="K243" s="40"/>
      <c r="L243" s="40"/>
      <c r="M243" s="40"/>
      <c r="N243" s="40"/>
      <c r="O243" s="40"/>
      <c r="P243" s="40"/>
      <c r="Q243" s="40"/>
      <c r="R243" s="40"/>
      <c r="S243" s="40"/>
    </row>
    <row r="244" ht="12.75" customHeight="1">
      <c r="A244" s="37"/>
      <c r="B244" s="135"/>
      <c r="C244" s="136"/>
      <c r="D244" s="136"/>
      <c r="E244" s="136"/>
      <c r="F244" s="40"/>
      <c r="G244" s="40"/>
      <c r="H244" s="40"/>
      <c r="I244" s="40"/>
      <c r="J244" s="40"/>
      <c r="K244" s="40"/>
      <c r="L244" s="40"/>
      <c r="M244" s="40"/>
      <c r="N244" s="40"/>
      <c r="O244" s="40"/>
      <c r="P244" s="40"/>
      <c r="Q244" s="40"/>
      <c r="R244" s="40"/>
      <c r="S244" s="40"/>
    </row>
    <row r="245" ht="12.75" customHeight="1">
      <c r="A245" s="37"/>
      <c r="B245" s="135"/>
      <c r="C245" s="136"/>
      <c r="D245" s="136"/>
      <c r="E245" s="136"/>
      <c r="F245" s="40"/>
      <c r="G245" s="40"/>
      <c r="H245" s="40"/>
      <c r="I245" s="40"/>
      <c r="J245" s="40"/>
      <c r="K245" s="40"/>
      <c r="L245" s="40"/>
      <c r="M245" s="40"/>
      <c r="N245" s="40"/>
      <c r="O245" s="40"/>
      <c r="P245" s="40"/>
      <c r="Q245" s="40"/>
      <c r="R245" s="40"/>
      <c r="S245" s="40"/>
    </row>
    <row r="246" ht="12.75" customHeight="1">
      <c r="A246" s="37"/>
      <c r="B246" s="135"/>
      <c r="C246" s="136"/>
      <c r="D246" s="136"/>
      <c r="E246" s="136"/>
      <c r="F246" s="40"/>
      <c r="G246" s="40"/>
      <c r="H246" s="40"/>
      <c r="I246" s="40"/>
      <c r="J246" s="40"/>
      <c r="K246" s="40"/>
      <c r="L246" s="40"/>
      <c r="M246" s="40"/>
      <c r="N246" s="40"/>
      <c r="O246" s="40"/>
      <c r="P246" s="40"/>
      <c r="Q246" s="40"/>
      <c r="R246" s="40"/>
      <c r="S246" s="40"/>
    </row>
    <row r="247" ht="12.75" customHeight="1">
      <c r="A247" s="37"/>
      <c r="B247" s="135"/>
      <c r="C247" s="136"/>
      <c r="D247" s="136"/>
      <c r="E247" s="136"/>
      <c r="F247" s="40"/>
      <c r="G247" s="40"/>
      <c r="H247" s="40"/>
      <c r="I247" s="40"/>
      <c r="J247" s="40"/>
      <c r="K247" s="40"/>
      <c r="L247" s="40"/>
      <c r="M247" s="40"/>
      <c r="N247" s="40"/>
      <c r="O247" s="40"/>
      <c r="P247" s="40"/>
      <c r="Q247" s="40"/>
      <c r="R247" s="40"/>
      <c r="S247" s="40"/>
    </row>
    <row r="248" ht="12.75" customHeight="1">
      <c r="A248" s="37"/>
      <c r="B248" s="135"/>
      <c r="C248" s="136"/>
      <c r="D248" s="136"/>
      <c r="E248" s="136"/>
      <c r="F248" s="40"/>
      <c r="G248" s="40"/>
      <c r="H248" s="40"/>
      <c r="I248" s="40"/>
      <c r="J248" s="40"/>
      <c r="K248" s="40"/>
      <c r="L248" s="40"/>
      <c r="M248" s="40"/>
      <c r="N248" s="40"/>
      <c r="O248" s="40"/>
      <c r="P248" s="40"/>
      <c r="Q248" s="40"/>
      <c r="R248" s="40"/>
      <c r="S248" s="40"/>
    </row>
    <row r="249" ht="12.75" customHeight="1">
      <c r="A249" s="37"/>
      <c r="B249" s="135"/>
      <c r="C249" s="136"/>
      <c r="D249" s="136"/>
      <c r="E249" s="136"/>
      <c r="F249" s="40"/>
      <c r="G249" s="40"/>
      <c r="H249" s="40"/>
      <c r="I249" s="40"/>
      <c r="J249" s="40"/>
      <c r="K249" s="40"/>
      <c r="L249" s="40"/>
      <c r="M249" s="40"/>
      <c r="N249" s="40"/>
      <c r="O249" s="40"/>
      <c r="P249" s="40"/>
      <c r="Q249" s="40"/>
      <c r="R249" s="40"/>
      <c r="S249" s="40"/>
    </row>
    <row r="250" ht="12.75" customHeight="1">
      <c r="A250" s="37"/>
      <c r="B250" s="135"/>
      <c r="C250" s="136"/>
      <c r="D250" s="136"/>
      <c r="E250" s="136"/>
      <c r="F250" s="40"/>
      <c r="G250" s="40"/>
      <c r="H250" s="40"/>
      <c r="I250" s="40"/>
      <c r="J250" s="40"/>
      <c r="K250" s="40"/>
      <c r="L250" s="40"/>
      <c r="M250" s="40"/>
      <c r="N250" s="40"/>
      <c r="O250" s="40"/>
      <c r="P250" s="40"/>
      <c r="Q250" s="40"/>
      <c r="R250" s="40"/>
      <c r="S250" s="40"/>
    </row>
    <row r="251" ht="12.75" customHeight="1">
      <c r="A251" s="37"/>
      <c r="B251" s="135"/>
      <c r="C251" s="136"/>
      <c r="D251" s="136"/>
      <c r="E251" s="136"/>
      <c r="F251" s="40"/>
      <c r="G251" s="40"/>
      <c r="H251" s="40"/>
      <c r="I251" s="40"/>
      <c r="J251" s="40"/>
      <c r="K251" s="40"/>
      <c r="L251" s="40"/>
      <c r="M251" s="40"/>
      <c r="N251" s="40"/>
      <c r="O251" s="40"/>
      <c r="P251" s="40"/>
      <c r="Q251" s="40"/>
      <c r="R251" s="40"/>
      <c r="S251" s="40"/>
    </row>
    <row r="252" ht="12.75" customHeight="1">
      <c r="A252" s="37"/>
      <c r="B252" s="135"/>
      <c r="C252" s="136"/>
      <c r="D252" s="136"/>
      <c r="E252" s="136"/>
      <c r="F252" s="40"/>
      <c r="G252" s="40"/>
      <c r="H252" s="40"/>
      <c r="I252" s="40"/>
      <c r="J252" s="40"/>
      <c r="K252" s="40"/>
      <c r="L252" s="40"/>
      <c r="M252" s="40"/>
      <c r="N252" s="40"/>
      <c r="O252" s="40"/>
      <c r="P252" s="40"/>
      <c r="Q252" s="40"/>
      <c r="R252" s="40"/>
      <c r="S252" s="40"/>
    </row>
    <row r="253" ht="12.75" customHeight="1">
      <c r="A253" s="37"/>
      <c r="B253" s="135"/>
      <c r="C253" s="136"/>
      <c r="D253" s="136"/>
      <c r="E253" s="136"/>
      <c r="F253" s="40"/>
      <c r="G253" s="40"/>
      <c r="H253" s="40"/>
      <c r="I253" s="40"/>
      <c r="J253" s="40"/>
      <c r="K253" s="40"/>
      <c r="L253" s="40"/>
      <c r="M253" s="40"/>
      <c r="N253" s="40"/>
      <c r="O253" s="40"/>
      <c r="P253" s="40"/>
      <c r="Q253" s="40"/>
      <c r="R253" s="40"/>
      <c r="S253" s="40"/>
    </row>
    <row r="254" ht="12.75" customHeight="1">
      <c r="A254" s="37"/>
      <c r="B254" s="135"/>
      <c r="C254" s="136"/>
      <c r="D254" s="136"/>
      <c r="E254" s="136"/>
      <c r="F254" s="40"/>
      <c r="G254" s="40"/>
      <c r="H254" s="40"/>
      <c r="I254" s="40"/>
      <c r="J254" s="40"/>
      <c r="K254" s="40"/>
      <c r="L254" s="40"/>
      <c r="M254" s="40"/>
      <c r="N254" s="40"/>
      <c r="O254" s="40"/>
      <c r="P254" s="40"/>
      <c r="Q254" s="40"/>
      <c r="R254" s="40"/>
      <c r="S254" s="40"/>
    </row>
    <row r="255" ht="12.75" customHeight="1">
      <c r="A255" s="37"/>
      <c r="B255" s="135"/>
      <c r="C255" s="136"/>
      <c r="D255" s="136"/>
      <c r="E255" s="136"/>
      <c r="F255" s="40"/>
      <c r="G255" s="40"/>
      <c r="H255" s="40"/>
      <c r="I255" s="40"/>
      <c r="J255" s="40"/>
      <c r="K255" s="40"/>
      <c r="L255" s="40"/>
      <c r="M255" s="40"/>
      <c r="N255" s="40"/>
      <c r="O255" s="40"/>
      <c r="P255" s="40"/>
      <c r="Q255" s="40"/>
      <c r="R255" s="40"/>
      <c r="S255" s="40"/>
    </row>
    <row r="256" ht="12.75" customHeight="1">
      <c r="A256" s="37"/>
      <c r="B256" s="135"/>
      <c r="C256" s="136"/>
      <c r="D256" s="136"/>
      <c r="E256" s="136"/>
      <c r="F256" s="40"/>
      <c r="G256" s="40"/>
      <c r="H256" s="40"/>
      <c r="I256" s="40"/>
      <c r="J256" s="40"/>
      <c r="K256" s="40"/>
      <c r="L256" s="40"/>
      <c r="M256" s="40"/>
      <c r="N256" s="40"/>
      <c r="O256" s="40"/>
      <c r="P256" s="40"/>
      <c r="Q256" s="40"/>
      <c r="R256" s="40"/>
      <c r="S256" s="40"/>
    </row>
    <row r="257" ht="12.75" customHeight="1">
      <c r="A257" s="37"/>
      <c r="B257" s="135"/>
      <c r="C257" s="136"/>
      <c r="D257" s="136"/>
      <c r="E257" s="136"/>
      <c r="F257" s="40"/>
      <c r="G257" s="40"/>
      <c r="H257" s="40"/>
      <c r="I257" s="40"/>
      <c r="J257" s="40"/>
      <c r="K257" s="40"/>
      <c r="L257" s="40"/>
      <c r="M257" s="40"/>
      <c r="N257" s="40"/>
      <c r="O257" s="40"/>
      <c r="P257" s="40"/>
      <c r="Q257" s="40"/>
      <c r="R257" s="40"/>
      <c r="S257" s="40"/>
    </row>
    <row r="258" ht="12.75" customHeight="1">
      <c r="A258" s="37"/>
      <c r="B258" s="135"/>
      <c r="C258" s="136"/>
      <c r="D258" s="136"/>
      <c r="E258" s="136"/>
      <c r="F258" s="40"/>
      <c r="G258" s="40"/>
      <c r="H258" s="40"/>
      <c r="I258" s="40"/>
      <c r="J258" s="40"/>
      <c r="K258" s="40"/>
      <c r="L258" s="40"/>
      <c r="M258" s="40"/>
      <c r="N258" s="40"/>
      <c r="O258" s="40"/>
      <c r="P258" s="40"/>
      <c r="Q258" s="40"/>
      <c r="R258" s="40"/>
      <c r="S258" s="40"/>
    </row>
    <row r="259" ht="12.75" customHeight="1">
      <c r="A259" s="37"/>
      <c r="B259" s="135"/>
      <c r="C259" s="136"/>
      <c r="D259" s="136"/>
      <c r="E259" s="136"/>
      <c r="F259" s="40"/>
      <c r="G259" s="40"/>
      <c r="H259" s="40"/>
      <c r="I259" s="40"/>
      <c r="J259" s="40"/>
      <c r="K259" s="40"/>
      <c r="L259" s="40"/>
      <c r="M259" s="40"/>
      <c r="N259" s="40"/>
      <c r="O259" s="40"/>
      <c r="P259" s="40"/>
      <c r="Q259" s="40"/>
      <c r="R259" s="40"/>
      <c r="S259" s="40"/>
    </row>
    <row r="260" ht="12.75" customHeight="1">
      <c r="A260" s="37"/>
      <c r="B260" s="135"/>
      <c r="C260" s="136"/>
      <c r="D260" s="136"/>
      <c r="E260" s="136"/>
      <c r="F260" s="40"/>
      <c r="G260" s="40"/>
      <c r="H260" s="40"/>
      <c r="I260" s="40"/>
      <c r="J260" s="40"/>
      <c r="K260" s="40"/>
      <c r="L260" s="40"/>
      <c r="M260" s="40"/>
      <c r="N260" s="40"/>
      <c r="O260" s="40"/>
      <c r="P260" s="40"/>
      <c r="Q260" s="40"/>
      <c r="R260" s="40"/>
      <c r="S260" s="40"/>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4">
    <mergeCell ref="D50:D51"/>
    <mergeCell ref="E50:E51"/>
    <mergeCell ref="B66:B67"/>
    <mergeCell ref="B68:B69"/>
    <mergeCell ref="B70:B71"/>
    <mergeCell ref="F50:G50"/>
    <mergeCell ref="H50:I50"/>
    <mergeCell ref="B8:E8"/>
    <mergeCell ref="B10:E14"/>
    <mergeCell ref="B15:B16"/>
    <mergeCell ref="F15:G15"/>
    <mergeCell ref="H15:I15"/>
    <mergeCell ref="B50:B51"/>
    <mergeCell ref="C50:C51"/>
  </mergeCells>
  <conditionalFormatting sqref="H7:I43 H45:I999 J54 J57">
    <cfRule type="cellIs" dxfId="3" priority="1" operator="equal">
      <formula>"ok"</formula>
    </cfRule>
  </conditionalFormatting>
  <conditionalFormatting sqref="H7:I43 H45:I999 J54 J57">
    <cfRule type="cellIs" dxfId="4" priority="2" operator="equal">
      <formula>"Revisar"</formula>
    </cfRule>
  </conditionalFormatting>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2.29"/>
    <col customWidth="1" min="2" max="2" width="34.14"/>
    <col customWidth="1" min="3" max="3" width="24.14"/>
    <col customWidth="1" min="4" max="4" width="23.57"/>
    <col customWidth="1" min="5" max="5" width="17.29"/>
    <col customWidth="1" min="6" max="6" width="20.43"/>
    <col customWidth="1" min="7" max="7" width="26.71"/>
    <col customWidth="1" min="8" max="8" width="20.0"/>
    <col customWidth="1" min="9" max="9" width="28.71"/>
    <col customWidth="1" min="10" max="10" width="20.14"/>
    <col customWidth="1" min="11" max="11" width="10.14"/>
    <col customWidth="1" min="12" max="12" width="13.0"/>
    <col customWidth="1" min="13" max="14" width="20.14"/>
    <col customWidth="1" min="17" max="17" width="16.71"/>
    <col customWidth="1" min="18" max="25" width="11.43"/>
    <col customWidth="1" min="26" max="32" width="10.71"/>
  </cols>
  <sheetData>
    <row r="1" ht="15.0" customHeight="1">
      <c r="A1" s="173"/>
      <c r="B1" s="174"/>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ht="65.25" customHeight="1">
      <c r="A2" s="173"/>
      <c r="B2" s="175" t="s">
        <v>68</v>
      </c>
      <c r="C2" s="20"/>
      <c r="D2" s="20"/>
      <c r="E2" s="20"/>
      <c r="F2" s="20"/>
      <c r="G2" s="20"/>
      <c r="H2" s="20"/>
      <c r="I2" s="20"/>
      <c r="J2" s="20"/>
      <c r="K2" s="20"/>
      <c r="L2" s="20"/>
      <c r="M2" s="20"/>
      <c r="N2" s="20"/>
      <c r="O2" s="20"/>
      <c r="P2" s="20"/>
      <c r="Q2" s="21"/>
      <c r="R2" s="173"/>
      <c r="S2" s="173"/>
      <c r="T2" s="173"/>
      <c r="U2" s="173"/>
      <c r="V2" s="173"/>
      <c r="W2" s="173"/>
      <c r="X2" s="173"/>
      <c r="Y2" s="173"/>
      <c r="Z2" s="173"/>
      <c r="AA2" s="173"/>
      <c r="AB2" s="173"/>
      <c r="AC2" s="173"/>
      <c r="AD2" s="173"/>
      <c r="AE2" s="173"/>
      <c r="AF2" s="173"/>
    </row>
    <row r="3" ht="15.0" customHeight="1">
      <c r="A3" s="173"/>
      <c r="B3" s="174"/>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ht="28.5" customHeight="1">
      <c r="A4" s="173"/>
      <c r="B4" s="176" t="s">
        <v>69</v>
      </c>
      <c r="C4" s="177"/>
      <c r="D4" s="177"/>
      <c r="E4" s="177"/>
      <c r="F4" s="177"/>
      <c r="G4" s="177"/>
      <c r="H4" s="177"/>
      <c r="I4" s="177"/>
      <c r="J4" s="177"/>
      <c r="K4" s="177"/>
      <c r="L4" s="177"/>
      <c r="M4" s="177"/>
      <c r="N4" s="177"/>
      <c r="O4" s="177"/>
      <c r="P4" s="177"/>
      <c r="Q4" s="178"/>
      <c r="R4" s="179"/>
      <c r="S4" s="179"/>
      <c r="T4" s="179"/>
      <c r="U4" s="179"/>
      <c r="V4" s="179"/>
      <c r="W4" s="179"/>
      <c r="X4" s="179"/>
      <c r="Y4" s="179"/>
      <c r="Z4" s="179"/>
      <c r="AA4" s="179"/>
      <c r="AB4" s="179"/>
      <c r="AC4" s="179"/>
      <c r="AD4" s="179"/>
      <c r="AE4" s="179"/>
      <c r="AF4" s="179"/>
    </row>
    <row r="5" ht="42.0" customHeight="1">
      <c r="A5" s="173"/>
      <c r="B5" s="180" t="s">
        <v>70</v>
      </c>
      <c r="C5" s="181" t="s">
        <v>71</v>
      </c>
      <c r="D5" s="182" t="s">
        <v>72</v>
      </c>
      <c r="E5" s="183" t="s">
        <v>73</v>
      </c>
      <c r="F5" s="20"/>
      <c r="G5" s="20"/>
      <c r="H5" s="184"/>
      <c r="I5" s="180" t="s">
        <v>74</v>
      </c>
      <c r="J5" s="181" t="s">
        <v>75</v>
      </c>
      <c r="K5" s="185" t="s">
        <v>76</v>
      </c>
      <c r="L5" s="186"/>
      <c r="M5" s="186"/>
      <c r="N5" s="49"/>
      <c r="O5" s="187" t="s">
        <v>77</v>
      </c>
      <c r="P5" s="25"/>
      <c r="Q5" s="26"/>
      <c r="U5" s="179"/>
      <c r="V5" s="188"/>
      <c r="W5" s="188"/>
      <c r="X5" s="188"/>
      <c r="Y5" s="188"/>
      <c r="Z5" s="188"/>
      <c r="AA5" s="179"/>
      <c r="AB5" s="179"/>
      <c r="AC5" s="179"/>
      <c r="AD5" s="179"/>
      <c r="AE5" s="179"/>
      <c r="AF5" s="179"/>
    </row>
    <row r="6" ht="14.25" customHeight="1">
      <c r="A6" s="173"/>
      <c r="B6" s="189"/>
      <c r="C6" s="190"/>
      <c r="D6" s="191"/>
      <c r="E6" s="192"/>
      <c r="F6" s="193"/>
      <c r="G6" s="193"/>
      <c r="H6" s="193"/>
      <c r="I6" s="189"/>
      <c r="J6" s="190"/>
      <c r="K6" s="194" t="s">
        <v>63</v>
      </c>
      <c r="L6" s="195"/>
      <c r="M6" s="196" t="s">
        <v>78</v>
      </c>
      <c r="N6" s="196" t="s">
        <v>79</v>
      </c>
      <c r="O6" s="42"/>
      <c r="Q6" s="43"/>
      <c r="U6" s="40"/>
      <c r="V6" s="188"/>
      <c r="W6" s="188"/>
      <c r="X6" s="188"/>
      <c r="Y6" s="188"/>
      <c r="Z6" s="188"/>
      <c r="AA6" s="179"/>
      <c r="AB6" s="179"/>
      <c r="AC6" s="179"/>
      <c r="AD6" s="179"/>
      <c r="AE6" s="179"/>
      <c r="AF6" s="179"/>
    </row>
    <row r="7" ht="139.5" customHeight="1">
      <c r="A7" s="173"/>
      <c r="B7" s="53"/>
      <c r="C7" s="197"/>
      <c r="D7" s="144"/>
      <c r="E7" s="198" t="s">
        <v>80</v>
      </c>
      <c r="F7" s="199" t="s">
        <v>81</v>
      </c>
      <c r="G7" s="199" t="s">
        <v>82</v>
      </c>
      <c r="H7" s="199" t="s">
        <v>83</v>
      </c>
      <c r="I7" s="53"/>
      <c r="J7" s="197"/>
      <c r="K7" s="200" t="s">
        <v>27</v>
      </c>
      <c r="L7" s="200" t="s">
        <v>28</v>
      </c>
      <c r="M7" s="201"/>
      <c r="N7" s="201"/>
      <c r="O7" s="27"/>
      <c r="P7" s="28"/>
      <c r="Q7" s="29"/>
      <c r="U7" s="40"/>
      <c r="V7" s="188"/>
      <c r="W7" s="188"/>
      <c r="X7" s="188"/>
      <c r="Y7" s="188"/>
      <c r="Z7" s="188"/>
      <c r="AA7" s="179"/>
      <c r="AB7" s="179"/>
      <c r="AC7" s="179"/>
      <c r="AD7" s="179"/>
      <c r="AE7" s="179"/>
      <c r="AF7" s="179"/>
    </row>
    <row r="8">
      <c r="A8" s="173"/>
      <c r="B8" s="202" t="s">
        <v>33</v>
      </c>
      <c r="C8" s="203"/>
      <c r="D8" s="204"/>
      <c r="E8" s="205">
        <v>0.0</v>
      </c>
      <c r="F8" s="206"/>
      <c r="G8" s="206"/>
      <c r="H8" s="206">
        <v>0.0</v>
      </c>
      <c r="I8" s="207">
        <f t="shared" ref="I8:I16" si="1">+E8+F8+G8</f>
        <v>0</v>
      </c>
      <c r="J8" s="208">
        <f t="shared" ref="J8:J16" si="2">H8</f>
        <v>0</v>
      </c>
      <c r="K8" s="206">
        <v>0.0</v>
      </c>
      <c r="L8" s="206">
        <v>0.0</v>
      </c>
      <c r="M8" s="209" t="str">
        <f t="shared" ref="M8:M9" si="3">IF(I8&gt;I32,"Revisar","ok")</f>
        <v>ok</v>
      </c>
      <c r="N8" s="209" t="str">
        <f t="shared" ref="N8:N16" si="4">IF((SUM(K8:L8)-H8)=0,"ok","Revisar")</f>
        <v>ok</v>
      </c>
      <c r="O8" s="210" t="s">
        <v>84</v>
      </c>
      <c r="P8" s="25"/>
      <c r="Q8" s="26"/>
      <c r="U8" s="179"/>
      <c r="V8" s="188"/>
      <c r="W8" s="188"/>
      <c r="X8" s="188"/>
      <c r="Y8" s="188"/>
      <c r="Z8" s="188"/>
      <c r="AA8" s="179"/>
      <c r="AB8" s="179"/>
      <c r="AC8" s="179"/>
      <c r="AD8" s="179"/>
      <c r="AE8" s="179"/>
      <c r="AF8" s="179"/>
    </row>
    <row r="9">
      <c r="A9" s="173"/>
      <c r="B9" s="211" t="s">
        <v>85</v>
      </c>
      <c r="C9" s="212"/>
      <c r="D9" s="213"/>
      <c r="E9" s="205">
        <v>0.0</v>
      </c>
      <c r="F9" s="214"/>
      <c r="G9" s="214"/>
      <c r="H9" s="206">
        <v>0.0</v>
      </c>
      <c r="I9" s="207">
        <f t="shared" si="1"/>
        <v>0</v>
      </c>
      <c r="J9" s="208">
        <f t="shared" si="2"/>
        <v>0</v>
      </c>
      <c r="K9" s="214">
        <v>0.0</v>
      </c>
      <c r="L9" s="214">
        <v>0.0</v>
      </c>
      <c r="M9" s="209" t="str">
        <f t="shared" si="3"/>
        <v>ok</v>
      </c>
      <c r="N9" s="209" t="str">
        <f t="shared" si="4"/>
        <v>ok</v>
      </c>
      <c r="O9" s="42"/>
      <c r="Q9" s="43"/>
      <c r="U9" s="179"/>
      <c r="V9" s="179"/>
      <c r="W9" s="179"/>
      <c r="X9" s="179"/>
      <c r="Y9" s="179"/>
      <c r="Z9" s="179"/>
      <c r="AA9" s="179"/>
      <c r="AB9" s="179"/>
      <c r="AC9" s="179"/>
      <c r="AD9" s="179"/>
      <c r="AE9" s="179"/>
      <c r="AF9" s="179"/>
    </row>
    <row r="10">
      <c r="A10" s="173"/>
      <c r="B10" s="211" t="s">
        <v>85</v>
      </c>
      <c r="C10" s="212"/>
      <c r="D10" s="213"/>
      <c r="E10" s="205">
        <v>0.0</v>
      </c>
      <c r="F10" s="214"/>
      <c r="G10" s="214"/>
      <c r="H10" s="206">
        <v>0.0</v>
      </c>
      <c r="I10" s="207">
        <f t="shared" si="1"/>
        <v>0</v>
      </c>
      <c r="J10" s="208">
        <f t="shared" si="2"/>
        <v>0</v>
      </c>
      <c r="K10" s="214">
        <v>0.0</v>
      </c>
      <c r="L10" s="214">
        <v>0.0</v>
      </c>
      <c r="M10" s="209" t="str">
        <f>IF(I10&gt;I33,"Revisar","ok")</f>
        <v>ok</v>
      </c>
      <c r="N10" s="209" t="str">
        <f t="shared" si="4"/>
        <v>ok</v>
      </c>
      <c r="O10" s="42"/>
      <c r="Q10" s="43"/>
      <c r="U10" s="179"/>
      <c r="V10" s="179"/>
      <c r="W10" s="179"/>
      <c r="X10" s="179"/>
      <c r="Y10" s="179"/>
      <c r="Z10" s="179"/>
      <c r="AA10" s="179"/>
      <c r="AB10" s="179"/>
      <c r="AC10" s="179"/>
      <c r="AD10" s="179"/>
      <c r="AE10" s="179"/>
      <c r="AF10" s="179"/>
    </row>
    <row r="11">
      <c r="A11" s="173"/>
      <c r="B11" s="211" t="s">
        <v>85</v>
      </c>
      <c r="C11" s="212"/>
      <c r="D11" s="213"/>
      <c r="E11" s="205">
        <v>0.0</v>
      </c>
      <c r="F11" s="214"/>
      <c r="G11" s="214"/>
      <c r="H11" s="206">
        <v>0.0</v>
      </c>
      <c r="I11" s="207">
        <f t="shared" si="1"/>
        <v>0</v>
      </c>
      <c r="J11" s="208">
        <f t="shared" si="2"/>
        <v>0</v>
      </c>
      <c r="K11" s="214">
        <v>0.0</v>
      </c>
      <c r="L11" s="214">
        <v>0.0</v>
      </c>
      <c r="M11" s="209" t="str">
        <f>IF(I11&gt;I33,"Revisar","ok")</f>
        <v>ok</v>
      </c>
      <c r="N11" s="209" t="str">
        <f t="shared" si="4"/>
        <v>ok</v>
      </c>
      <c r="O11" s="42"/>
      <c r="Q11" s="43"/>
      <c r="U11" s="179"/>
      <c r="V11" s="188"/>
      <c r="W11" s="188"/>
      <c r="X11" s="188"/>
      <c r="Y11" s="188"/>
      <c r="Z11" s="179"/>
      <c r="AA11" s="179"/>
      <c r="AB11" s="179"/>
      <c r="AC11" s="179"/>
      <c r="AD11" s="179"/>
      <c r="AE11" s="179"/>
      <c r="AF11" s="179"/>
    </row>
    <row r="12">
      <c r="A12" s="173"/>
      <c r="B12" s="211" t="s">
        <v>85</v>
      </c>
      <c r="C12" s="212"/>
      <c r="D12" s="213"/>
      <c r="E12" s="205">
        <v>0.0</v>
      </c>
      <c r="F12" s="214"/>
      <c r="G12" s="214"/>
      <c r="H12" s="206">
        <v>0.0</v>
      </c>
      <c r="I12" s="207">
        <f t="shared" si="1"/>
        <v>0</v>
      </c>
      <c r="J12" s="208">
        <f t="shared" si="2"/>
        <v>0</v>
      </c>
      <c r="K12" s="214">
        <v>0.0</v>
      </c>
      <c r="L12" s="214">
        <v>0.0</v>
      </c>
      <c r="M12" s="209" t="str">
        <f t="shared" ref="M12:M13" si="5">IF(I12&gt;I33,"Revisar","ok")</f>
        <v>ok</v>
      </c>
      <c r="N12" s="209" t="str">
        <f t="shared" si="4"/>
        <v>ok</v>
      </c>
      <c r="O12" s="42"/>
      <c r="Q12" s="43"/>
      <c r="U12" s="179"/>
      <c r="V12" s="188"/>
      <c r="W12" s="188"/>
      <c r="X12" s="188"/>
      <c r="Y12" s="188"/>
      <c r="Z12" s="179"/>
      <c r="AA12" s="179"/>
      <c r="AB12" s="179"/>
      <c r="AC12" s="179"/>
      <c r="AD12" s="179"/>
      <c r="AE12" s="179"/>
      <c r="AF12" s="179"/>
    </row>
    <row r="13">
      <c r="A13" s="173"/>
      <c r="B13" s="211" t="s">
        <v>35</v>
      </c>
      <c r="C13" s="212"/>
      <c r="D13" s="213"/>
      <c r="E13" s="205">
        <v>0.0</v>
      </c>
      <c r="F13" s="214"/>
      <c r="G13" s="214"/>
      <c r="H13" s="206">
        <v>0.0</v>
      </c>
      <c r="I13" s="207">
        <f t="shared" si="1"/>
        <v>0</v>
      </c>
      <c r="J13" s="208">
        <f t="shared" si="2"/>
        <v>0</v>
      </c>
      <c r="K13" s="214">
        <v>0.0</v>
      </c>
      <c r="L13" s="214">
        <v>0.0</v>
      </c>
      <c r="M13" s="209" t="str">
        <f t="shared" si="5"/>
        <v>ok</v>
      </c>
      <c r="N13" s="209" t="str">
        <f t="shared" si="4"/>
        <v>ok</v>
      </c>
      <c r="O13" s="42"/>
      <c r="Q13" s="43"/>
      <c r="U13" s="179"/>
      <c r="V13" s="179"/>
      <c r="W13" s="179"/>
      <c r="X13" s="179"/>
      <c r="Y13" s="179"/>
      <c r="Z13" s="179"/>
      <c r="AA13" s="179"/>
      <c r="AB13" s="179"/>
      <c r="AC13" s="179"/>
      <c r="AD13" s="179"/>
      <c r="AE13" s="179"/>
      <c r="AF13" s="179"/>
    </row>
    <row r="14">
      <c r="A14" s="173"/>
      <c r="B14" s="211" t="s">
        <v>35</v>
      </c>
      <c r="C14" s="212"/>
      <c r="D14" s="215"/>
      <c r="E14" s="205">
        <v>0.0</v>
      </c>
      <c r="F14" s="214"/>
      <c r="G14" s="214"/>
      <c r="H14" s="206">
        <v>0.0</v>
      </c>
      <c r="I14" s="207">
        <f t="shared" si="1"/>
        <v>0</v>
      </c>
      <c r="J14" s="208">
        <f t="shared" si="2"/>
        <v>0</v>
      </c>
      <c r="K14" s="214">
        <v>0.0</v>
      </c>
      <c r="L14" s="214">
        <v>0.0</v>
      </c>
      <c r="M14" s="209" t="str">
        <f t="shared" ref="M14:M16" si="6">IF(I14&gt;I34,"Revisar","ok")</f>
        <v>ok</v>
      </c>
      <c r="N14" s="209" t="str">
        <f t="shared" si="4"/>
        <v>ok</v>
      </c>
      <c r="O14" s="42"/>
      <c r="Q14" s="43"/>
      <c r="U14" s="179"/>
      <c r="V14" s="179"/>
      <c r="W14" s="179"/>
      <c r="X14" s="179"/>
      <c r="Y14" s="179"/>
      <c r="Z14" s="179"/>
      <c r="AA14" s="179"/>
      <c r="AB14" s="179"/>
      <c r="AC14" s="179"/>
      <c r="AD14" s="179"/>
      <c r="AE14" s="179"/>
      <c r="AF14" s="179"/>
    </row>
    <row r="15">
      <c r="A15" s="173"/>
      <c r="B15" s="216" t="s">
        <v>36</v>
      </c>
      <c r="C15" s="217"/>
      <c r="D15" s="218"/>
      <c r="E15" s="205">
        <v>0.0</v>
      </c>
      <c r="F15" s="219"/>
      <c r="G15" s="219"/>
      <c r="H15" s="206">
        <v>0.0</v>
      </c>
      <c r="I15" s="207">
        <f t="shared" si="1"/>
        <v>0</v>
      </c>
      <c r="J15" s="208">
        <f t="shared" si="2"/>
        <v>0</v>
      </c>
      <c r="K15" s="214">
        <v>0.0</v>
      </c>
      <c r="L15" s="214">
        <v>0.0</v>
      </c>
      <c r="M15" s="209" t="str">
        <f t="shared" si="6"/>
        <v>ok</v>
      </c>
      <c r="N15" s="209" t="str">
        <f t="shared" si="4"/>
        <v>ok</v>
      </c>
      <c r="O15" s="42"/>
      <c r="Q15" s="43"/>
      <c r="U15" s="179"/>
      <c r="V15" s="179"/>
      <c r="W15" s="179"/>
      <c r="X15" s="179"/>
      <c r="Y15" s="179"/>
      <c r="Z15" s="179"/>
      <c r="AA15" s="179"/>
      <c r="AB15" s="179"/>
      <c r="AC15" s="179"/>
      <c r="AD15" s="179"/>
      <c r="AE15" s="179"/>
      <c r="AF15" s="179"/>
    </row>
    <row r="16">
      <c r="A16" s="173"/>
      <c r="B16" s="220" t="s">
        <v>37</v>
      </c>
      <c r="C16" s="221"/>
      <c r="D16" s="218"/>
      <c r="E16" s="205">
        <v>0.0</v>
      </c>
      <c r="F16" s="222"/>
      <c r="G16" s="222"/>
      <c r="H16" s="206">
        <v>0.0</v>
      </c>
      <c r="I16" s="207">
        <f t="shared" si="1"/>
        <v>0</v>
      </c>
      <c r="J16" s="208">
        <f t="shared" si="2"/>
        <v>0</v>
      </c>
      <c r="K16" s="214">
        <v>0.0</v>
      </c>
      <c r="L16" s="214">
        <v>0.0</v>
      </c>
      <c r="M16" s="209" t="str">
        <f t="shared" si="6"/>
        <v>ok</v>
      </c>
      <c r="N16" s="209" t="str">
        <f t="shared" si="4"/>
        <v>ok</v>
      </c>
      <c r="O16" s="27"/>
      <c r="P16" s="28"/>
      <c r="Q16" s="29"/>
      <c r="U16" s="179"/>
      <c r="V16" s="179"/>
      <c r="W16" s="179"/>
      <c r="X16" s="179"/>
      <c r="Y16" s="179"/>
      <c r="Z16" s="179"/>
      <c r="AA16" s="179"/>
      <c r="AB16" s="179"/>
      <c r="AC16" s="179"/>
      <c r="AD16" s="179"/>
      <c r="AE16" s="179"/>
      <c r="AF16" s="179"/>
    </row>
    <row r="17" ht="12.75" customHeight="1">
      <c r="A17" s="173"/>
      <c r="B17" s="173"/>
      <c r="C17" s="173"/>
      <c r="D17" s="223" t="s">
        <v>86</v>
      </c>
      <c r="E17" s="224">
        <f t="shared" ref="E17:L17" si="7">SUM(E8:E16)</f>
        <v>0</v>
      </c>
      <c r="F17" s="224">
        <f t="shared" si="7"/>
        <v>0</v>
      </c>
      <c r="G17" s="224">
        <f t="shared" si="7"/>
        <v>0</v>
      </c>
      <c r="H17" s="224">
        <f t="shared" si="7"/>
        <v>0</v>
      </c>
      <c r="I17" s="225">
        <f t="shared" si="7"/>
        <v>0</v>
      </c>
      <c r="J17" s="225">
        <f t="shared" si="7"/>
        <v>0</v>
      </c>
      <c r="K17" s="226">
        <f t="shared" si="7"/>
        <v>0</v>
      </c>
      <c r="L17" s="226">
        <f t="shared" si="7"/>
        <v>0</v>
      </c>
      <c r="M17" s="179"/>
      <c r="N17" s="179"/>
      <c r="R17" s="179"/>
      <c r="S17" s="179"/>
      <c r="T17" s="179"/>
      <c r="U17" s="179"/>
      <c r="V17" s="179"/>
      <c r="W17" s="179"/>
      <c r="X17" s="179"/>
      <c r="Y17" s="179"/>
      <c r="Z17" s="179"/>
      <c r="AA17" s="179"/>
      <c r="AB17" s="179"/>
      <c r="AC17" s="179"/>
      <c r="AD17" s="179"/>
      <c r="AE17" s="179"/>
      <c r="AF17" s="179"/>
    </row>
    <row r="18" ht="12.75" customHeight="1">
      <c r="A18" s="173"/>
      <c r="B18" s="227"/>
      <c r="C18" s="179"/>
      <c r="D18" s="179"/>
      <c r="E18" s="179"/>
      <c r="F18" s="179"/>
      <c r="G18" s="179"/>
      <c r="H18" s="179"/>
      <c r="I18" s="179"/>
      <c r="J18" s="179"/>
      <c r="K18" s="179"/>
      <c r="L18" s="179"/>
      <c r="M18" s="173"/>
      <c r="N18" s="173"/>
      <c r="O18" s="173"/>
      <c r="P18" s="173"/>
      <c r="Q18" s="179"/>
      <c r="R18" s="179"/>
      <c r="S18" s="179"/>
      <c r="T18" s="179"/>
      <c r="U18" s="179"/>
      <c r="V18" s="179"/>
      <c r="W18" s="179"/>
      <c r="X18" s="179"/>
      <c r="Y18" s="179"/>
      <c r="Z18" s="179"/>
      <c r="AA18" s="179"/>
      <c r="AB18" s="179"/>
      <c r="AC18" s="179"/>
      <c r="AD18" s="179"/>
      <c r="AE18" s="179"/>
      <c r="AF18" s="179"/>
    </row>
    <row r="19" ht="12.75" customHeight="1">
      <c r="A19" s="173" t="s">
        <v>87</v>
      </c>
      <c r="B19" s="227"/>
      <c r="C19" s="179"/>
      <c r="D19" s="179"/>
      <c r="E19" s="179"/>
      <c r="F19" s="179"/>
      <c r="G19" s="179"/>
      <c r="H19" s="179"/>
      <c r="I19" s="179"/>
      <c r="J19" s="179"/>
      <c r="K19" s="179"/>
      <c r="L19" s="179"/>
      <c r="M19" s="173"/>
      <c r="N19" s="173"/>
      <c r="O19" s="173"/>
      <c r="P19" s="179"/>
      <c r="Q19" s="179"/>
      <c r="R19" s="179"/>
      <c r="S19" s="179"/>
      <c r="T19" s="179"/>
      <c r="U19" s="179"/>
      <c r="V19" s="179"/>
      <c r="W19" s="179"/>
      <c r="X19" s="179"/>
      <c r="Y19" s="179"/>
      <c r="Z19" s="179"/>
      <c r="AA19" s="179"/>
      <c r="AB19" s="179"/>
      <c r="AC19" s="179"/>
      <c r="AD19" s="179"/>
      <c r="AE19" s="179"/>
      <c r="AF19" s="179"/>
    </row>
    <row r="20" ht="12.75" customHeight="1">
      <c r="A20" s="173"/>
      <c r="B20" s="228" t="s">
        <v>88</v>
      </c>
      <c r="C20" s="229" t="s">
        <v>89</v>
      </c>
      <c r="D20" s="229" t="s">
        <v>90</v>
      </c>
      <c r="E20" s="230" t="s">
        <v>91</v>
      </c>
      <c r="F20" s="231" t="s">
        <v>92</v>
      </c>
      <c r="G20" s="232"/>
      <c r="H20" s="233" t="s">
        <v>93</v>
      </c>
      <c r="I20" s="233" t="s">
        <v>94</v>
      </c>
      <c r="J20" s="179"/>
      <c r="K20" s="179"/>
      <c r="L20" s="179"/>
      <c r="M20" s="173"/>
      <c r="N20" s="173"/>
      <c r="O20" s="173"/>
      <c r="P20" s="179"/>
      <c r="Q20" s="179"/>
      <c r="R20" s="179"/>
      <c r="S20" s="179"/>
      <c r="T20" s="179"/>
      <c r="U20" s="179"/>
      <c r="V20" s="179"/>
      <c r="W20" s="179"/>
      <c r="X20" s="179"/>
      <c r="Y20" s="179"/>
      <c r="Z20" s="179"/>
      <c r="AA20" s="179"/>
      <c r="AB20" s="179"/>
      <c r="AC20" s="179"/>
      <c r="AD20" s="179"/>
      <c r="AE20" s="179"/>
      <c r="AF20" s="179"/>
    </row>
    <row r="21" ht="12.75" customHeight="1">
      <c r="A21" s="173"/>
      <c r="B21" s="53"/>
      <c r="C21" s="197"/>
      <c r="D21" s="197"/>
      <c r="E21" s="144"/>
      <c r="F21" s="234" t="s">
        <v>27</v>
      </c>
      <c r="G21" s="235" t="s">
        <v>28</v>
      </c>
      <c r="H21" s="236"/>
      <c r="I21" s="237"/>
      <c r="J21" s="179"/>
      <c r="K21" s="179"/>
      <c r="L21" s="179"/>
      <c r="M21" s="173"/>
      <c r="N21" s="173"/>
      <c r="O21" s="173"/>
      <c r="P21" s="179"/>
      <c r="Q21" s="179"/>
      <c r="R21" s="179"/>
      <c r="S21" s="179"/>
      <c r="T21" s="179"/>
      <c r="U21" s="179"/>
      <c r="V21" s="179"/>
      <c r="W21" s="179"/>
      <c r="X21" s="179"/>
      <c r="Y21" s="179"/>
      <c r="Z21" s="179"/>
      <c r="AA21" s="179"/>
      <c r="AB21" s="179"/>
      <c r="AC21" s="179"/>
      <c r="AD21" s="179"/>
      <c r="AE21" s="179"/>
      <c r="AF21" s="179"/>
    </row>
    <row r="22" ht="15.75" customHeight="1">
      <c r="A22" s="173"/>
      <c r="B22" s="211" t="s">
        <v>33</v>
      </c>
      <c r="C22" s="208">
        <f t="shared" ref="C22:C26" si="8">SUMIF($B$8:$B$16,B22,$I$8:$I$16)*$I$22</f>
        <v>0</v>
      </c>
      <c r="D22" s="208">
        <f t="shared" ref="D22:D26" si="9">SUMIF($B$8:$B$17,B22,$H$8:$H$17)*$I$22</f>
        <v>0</v>
      </c>
      <c r="E22" s="208">
        <f t="shared" ref="E22:E26" si="10">C22+D22</f>
        <v>0</v>
      </c>
      <c r="F22" s="238">
        <f t="shared" ref="F22:F26" si="11">SUMIF($B$8:$B$17,B22,$K$8:$K$17)*$I$22</f>
        <v>0</v>
      </c>
      <c r="G22" s="214">
        <f t="shared" ref="G22:G26" si="12">SUMIF($B$8:$B$17,B22,$L$8:$L$17)*$I$22</f>
        <v>0</v>
      </c>
      <c r="H22" s="239">
        <f>COUNTIF(B8:B16,B22)-COUNTIFS($B$8:$B$16,B22,$C$8:$C$16,"")</f>
        <v>0</v>
      </c>
      <c r="I22" s="240">
        <v>12.0</v>
      </c>
      <c r="J22" s="179"/>
      <c r="K22" s="179"/>
      <c r="L22" s="179"/>
      <c r="M22" s="173"/>
      <c r="N22" s="173"/>
      <c r="O22" s="173"/>
      <c r="P22" s="179"/>
      <c r="Q22" s="179"/>
      <c r="R22" s="179"/>
      <c r="S22" s="179"/>
      <c r="T22" s="179"/>
      <c r="U22" s="179"/>
      <c r="V22" s="179"/>
      <c r="W22" s="179"/>
      <c r="X22" s="179"/>
      <c r="Y22" s="179"/>
      <c r="Z22" s="179"/>
      <c r="AA22" s="179"/>
      <c r="AB22" s="179"/>
      <c r="AC22" s="179"/>
      <c r="AD22" s="179"/>
      <c r="AE22" s="179"/>
      <c r="AF22" s="179"/>
    </row>
    <row r="23" ht="15.75" customHeight="1">
      <c r="A23" s="173"/>
      <c r="B23" s="211" t="s">
        <v>85</v>
      </c>
      <c r="C23" s="208">
        <f t="shared" si="8"/>
        <v>0</v>
      </c>
      <c r="D23" s="208">
        <f t="shared" si="9"/>
        <v>0</v>
      </c>
      <c r="E23" s="241">
        <f t="shared" si="10"/>
        <v>0</v>
      </c>
      <c r="F23" s="238">
        <f t="shared" si="11"/>
        <v>0</v>
      </c>
      <c r="G23" s="214">
        <f t="shared" si="12"/>
        <v>0</v>
      </c>
      <c r="H23" s="242">
        <f>COUNTIF(B8:B17,B23)-COUNTIFS($B$8:$B$16,B23,$C$8:$C$16,"")</f>
        <v>0</v>
      </c>
      <c r="I23" s="188"/>
      <c r="J23" s="179"/>
      <c r="K23" s="179"/>
      <c r="L23" s="179"/>
      <c r="M23" s="173"/>
      <c r="N23" s="173"/>
      <c r="O23" s="173"/>
      <c r="P23" s="179"/>
      <c r="Q23" s="179"/>
      <c r="R23" s="179"/>
      <c r="S23" s="179"/>
      <c r="T23" s="179"/>
      <c r="U23" s="179"/>
      <c r="V23" s="179"/>
      <c r="W23" s="179"/>
      <c r="X23" s="179"/>
      <c r="Y23" s="179"/>
      <c r="Z23" s="179"/>
      <c r="AA23" s="179"/>
      <c r="AB23" s="179"/>
      <c r="AC23" s="179"/>
      <c r="AD23" s="179"/>
      <c r="AE23" s="179"/>
      <c r="AF23" s="179"/>
    </row>
    <row r="24" ht="15.75" customHeight="1">
      <c r="A24" s="173"/>
      <c r="B24" s="211" t="s">
        <v>35</v>
      </c>
      <c r="C24" s="208">
        <f t="shared" si="8"/>
        <v>0</v>
      </c>
      <c r="D24" s="208">
        <f t="shared" si="9"/>
        <v>0</v>
      </c>
      <c r="E24" s="241">
        <f t="shared" si="10"/>
        <v>0</v>
      </c>
      <c r="F24" s="238">
        <f t="shared" si="11"/>
        <v>0</v>
      </c>
      <c r="G24" s="214">
        <f t="shared" si="12"/>
        <v>0</v>
      </c>
      <c r="H24" s="242">
        <f>COUNTIF(B8:B17,B24)-COUNTIFS($B$8:$B$16,B24,$C$8:$C$16,"")</f>
        <v>0</v>
      </c>
      <c r="I24" s="188"/>
      <c r="J24" s="179"/>
      <c r="K24" s="179"/>
      <c r="L24" s="179"/>
      <c r="M24" s="173"/>
      <c r="N24" s="173"/>
      <c r="O24" s="173"/>
      <c r="P24" s="179"/>
      <c r="Q24" s="179"/>
      <c r="R24" s="179"/>
      <c r="S24" s="179"/>
      <c r="T24" s="179"/>
      <c r="U24" s="179"/>
      <c r="V24" s="179"/>
      <c r="W24" s="179"/>
      <c r="X24" s="179"/>
      <c r="Y24" s="179"/>
      <c r="Z24" s="179"/>
      <c r="AA24" s="179"/>
      <c r="AB24" s="179"/>
      <c r="AC24" s="179"/>
      <c r="AD24" s="179"/>
      <c r="AE24" s="179"/>
      <c r="AF24" s="179"/>
    </row>
    <row r="25" ht="15.75" customHeight="1">
      <c r="A25" s="173"/>
      <c r="B25" s="216" t="s">
        <v>36</v>
      </c>
      <c r="C25" s="208">
        <f t="shared" si="8"/>
        <v>0</v>
      </c>
      <c r="D25" s="208">
        <f t="shared" si="9"/>
        <v>0</v>
      </c>
      <c r="E25" s="241">
        <f t="shared" si="10"/>
        <v>0</v>
      </c>
      <c r="F25" s="238">
        <f t="shared" si="11"/>
        <v>0</v>
      </c>
      <c r="G25" s="214">
        <f t="shared" si="12"/>
        <v>0</v>
      </c>
      <c r="H25" s="242">
        <f>COUNTIF(B11:B20,B25)-COUNTIFS($B$8:$B$16,B25,$C$8:$C$16,"")</f>
        <v>0</v>
      </c>
      <c r="I25" s="188"/>
      <c r="J25" s="179"/>
      <c r="K25" s="179"/>
      <c r="L25" s="179"/>
      <c r="M25" s="173"/>
      <c r="N25" s="173"/>
      <c r="O25" s="173"/>
      <c r="P25" s="179"/>
      <c r="Q25" s="179"/>
      <c r="R25" s="179"/>
      <c r="S25" s="179"/>
      <c r="T25" s="179"/>
      <c r="U25" s="179"/>
      <c r="V25" s="179"/>
      <c r="W25" s="179"/>
      <c r="X25" s="179"/>
      <c r="Y25" s="179"/>
      <c r="Z25" s="179"/>
      <c r="AA25" s="179"/>
      <c r="AB25" s="179"/>
      <c r="AC25" s="179"/>
      <c r="AD25" s="179"/>
      <c r="AE25" s="179"/>
      <c r="AF25" s="179"/>
    </row>
    <row r="26" ht="15.75" customHeight="1">
      <c r="A26" s="173"/>
      <c r="B26" s="216" t="s">
        <v>37</v>
      </c>
      <c r="C26" s="243">
        <f t="shared" si="8"/>
        <v>0</v>
      </c>
      <c r="D26" s="243">
        <f t="shared" si="9"/>
        <v>0</v>
      </c>
      <c r="E26" s="244">
        <f t="shared" si="10"/>
        <v>0</v>
      </c>
      <c r="F26" s="245">
        <f t="shared" si="11"/>
        <v>0</v>
      </c>
      <c r="G26" s="219">
        <f t="shared" si="12"/>
        <v>0</v>
      </c>
      <c r="H26" s="246">
        <f>COUNTIF(B8:B17,B26)-COUNTIFS($B$8:$B$16,B26,$C$8:$C$16,"")</f>
        <v>0</v>
      </c>
      <c r="I26" s="188"/>
      <c r="J26" s="179"/>
      <c r="K26" s="179"/>
      <c r="L26" s="179"/>
      <c r="M26" s="173"/>
      <c r="N26" s="173"/>
      <c r="O26" s="173"/>
      <c r="P26" s="179"/>
      <c r="Q26" s="179"/>
      <c r="R26" s="179"/>
      <c r="S26" s="179"/>
      <c r="T26" s="179"/>
      <c r="U26" s="179"/>
      <c r="V26" s="179"/>
      <c r="W26" s="179"/>
      <c r="X26" s="179"/>
      <c r="Y26" s="179"/>
      <c r="Z26" s="179"/>
      <c r="AA26" s="179"/>
      <c r="AB26" s="179"/>
      <c r="AC26" s="179"/>
      <c r="AD26" s="179"/>
      <c r="AE26" s="179"/>
      <c r="AF26" s="179"/>
    </row>
    <row r="27" ht="12.75" customHeight="1">
      <c r="A27" s="173"/>
      <c r="B27" s="223" t="s">
        <v>86</v>
      </c>
      <c r="C27" s="225">
        <f t="shared" ref="C27:H27" si="13">SUM(C22:C26)</f>
        <v>0</v>
      </c>
      <c r="D27" s="247">
        <f t="shared" si="13"/>
        <v>0</v>
      </c>
      <c r="E27" s="248">
        <f t="shared" si="13"/>
        <v>0</v>
      </c>
      <c r="F27" s="247">
        <f t="shared" si="13"/>
        <v>0</v>
      </c>
      <c r="G27" s="249">
        <f t="shared" si="13"/>
        <v>0</v>
      </c>
      <c r="H27" s="250">
        <f t="shared" si="13"/>
        <v>0</v>
      </c>
      <c r="I27" s="188"/>
      <c r="J27" s="179"/>
      <c r="K27" s="179"/>
      <c r="L27" s="179"/>
      <c r="M27" s="173"/>
      <c r="N27" s="173"/>
      <c r="O27" s="173"/>
      <c r="P27" s="179"/>
      <c r="Q27" s="179"/>
      <c r="R27" s="179"/>
      <c r="S27" s="179"/>
      <c r="T27" s="179"/>
      <c r="U27" s="179"/>
      <c r="V27" s="179"/>
      <c r="W27" s="179"/>
      <c r="X27" s="179"/>
      <c r="Y27" s="179"/>
      <c r="Z27" s="179"/>
      <c r="AA27" s="179"/>
      <c r="AB27" s="179"/>
      <c r="AC27" s="179"/>
      <c r="AD27" s="179"/>
      <c r="AE27" s="179"/>
      <c r="AF27" s="179"/>
    </row>
    <row r="28" ht="12.75" customHeight="1">
      <c r="A28" s="173"/>
      <c r="B28" s="227"/>
      <c r="C28" s="179"/>
      <c r="D28" s="179"/>
      <c r="E28" s="179"/>
      <c r="F28" s="179"/>
      <c r="G28" s="179"/>
      <c r="H28" s="179"/>
      <c r="I28" s="179"/>
      <c r="J28" s="179"/>
      <c r="K28" s="179"/>
      <c r="L28" s="179"/>
      <c r="M28" s="173"/>
      <c r="N28" s="173"/>
      <c r="O28" s="173"/>
      <c r="P28" s="179"/>
      <c r="Q28" s="179"/>
      <c r="R28" s="179"/>
      <c r="S28" s="179"/>
      <c r="T28" s="179"/>
      <c r="U28" s="179"/>
      <c r="V28" s="179"/>
      <c r="W28" s="179"/>
      <c r="X28" s="179"/>
      <c r="Y28" s="179"/>
      <c r="Z28" s="179"/>
      <c r="AA28" s="179"/>
      <c r="AB28" s="179"/>
      <c r="AC28" s="179"/>
      <c r="AD28" s="179"/>
      <c r="AE28" s="179"/>
      <c r="AF28" s="179"/>
    </row>
    <row r="29" ht="12.75" customHeight="1">
      <c r="A29" s="173"/>
      <c r="B29" s="227"/>
      <c r="C29" s="179"/>
      <c r="D29" s="179"/>
      <c r="E29" s="179"/>
      <c r="F29" s="179"/>
      <c r="G29" s="179"/>
      <c r="H29" s="251"/>
      <c r="I29" s="251"/>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row>
    <row r="30" ht="12.75" customHeight="1">
      <c r="A30" s="173"/>
      <c r="B30" s="252" t="s">
        <v>95</v>
      </c>
      <c r="C30" s="229" t="s">
        <v>89</v>
      </c>
      <c r="D30" s="229" t="s">
        <v>90</v>
      </c>
      <c r="E30" s="253" t="s">
        <v>91</v>
      </c>
      <c r="F30" s="179"/>
      <c r="H30" s="254"/>
      <c r="I30" s="255"/>
      <c r="J30" s="195"/>
      <c r="K30" s="179"/>
      <c r="L30" s="179"/>
      <c r="M30" s="179"/>
      <c r="N30" s="179"/>
      <c r="O30" s="179"/>
      <c r="P30" s="179"/>
      <c r="Q30" s="179"/>
      <c r="R30" s="179"/>
      <c r="S30" s="179"/>
      <c r="T30" s="179"/>
      <c r="U30" s="179"/>
      <c r="V30" s="179"/>
      <c r="W30" s="179"/>
      <c r="X30" s="179"/>
      <c r="Y30" s="179"/>
      <c r="Z30" s="179"/>
      <c r="AA30" s="179"/>
      <c r="AB30" s="179"/>
      <c r="AC30" s="179"/>
      <c r="AD30" s="179"/>
      <c r="AE30" s="179"/>
      <c r="AF30" s="179"/>
    </row>
    <row r="31">
      <c r="A31" s="173"/>
      <c r="B31" s="143"/>
      <c r="C31" s="197"/>
      <c r="D31" s="197"/>
      <c r="E31" s="256"/>
      <c r="F31" s="179"/>
      <c r="H31" s="257" t="s">
        <v>96</v>
      </c>
      <c r="I31" s="257" t="s">
        <v>97</v>
      </c>
      <c r="J31" s="257" t="s">
        <v>98</v>
      </c>
      <c r="K31" s="179"/>
      <c r="L31" s="179"/>
      <c r="M31" s="179"/>
      <c r="N31" s="179"/>
      <c r="O31" s="179"/>
      <c r="P31" s="179"/>
      <c r="Q31" s="179"/>
      <c r="R31" s="179"/>
      <c r="S31" s="179"/>
      <c r="T31" s="179"/>
      <c r="U31" s="179"/>
      <c r="V31" s="179"/>
      <c r="W31" s="179"/>
      <c r="X31" s="179"/>
      <c r="Y31" s="179"/>
      <c r="Z31" s="179"/>
      <c r="AA31" s="179"/>
      <c r="AB31" s="179"/>
      <c r="AC31" s="179"/>
      <c r="AD31" s="179"/>
      <c r="AE31" s="179"/>
      <c r="AF31" s="179"/>
    </row>
    <row r="32" ht="15.75" customHeight="1">
      <c r="A32" s="173"/>
      <c r="B32" s="258" t="s">
        <v>33</v>
      </c>
      <c r="C32" s="203">
        <f t="shared" ref="C32:C40" si="14">+I8*$I$22</f>
        <v>0</v>
      </c>
      <c r="D32" s="203">
        <f t="shared" ref="D32:D40" si="15">+H8*$I$22</f>
        <v>0</v>
      </c>
      <c r="E32" s="259">
        <f t="shared" ref="E32:E40" si="16">C32+D32</f>
        <v>0</v>
      </c>
      <c r="F32" s="179"/>
      <c r="H32" s="260" t="s">
        <v>33</v>
      </c>
      <c r="I32" s="261">
        <f>+(IF($J$30=0,3635057,3635057*$J$30+3635057))</f>
        <v>3635057</v>
      </c>
      <c r="J32" s="262">
        <f t="shared" ref="J32:J36" si="17">+I32+500000</f>
        <v>4135057</v>
      </c>
      <c r="K32" s="179"/>
      <c r="L32" s="179"/>
      <c r="M32" s="179"/>
      <c r="N32" s="179"/>
      <c r="O32" s="179"/>
      <c r="P32" s="179"/>
      <c r="Q32" s="179"/>
      <c r="R32" s="179"/>
      <c r="S32" s="179"/>
      <c r="T32" s="179"/>
      <c r="U32" s="179"/>
      <c r="V32" s="179"/>
      <c r="W32" s="179"/>
      <c r="X32" s="179"/>
      <c r="Y32" s="179"/>
      <c r="Z32" s="179"/>
      <c r="AA32" s="179"/>
      <c r="AB32" s="179"/>
      <c r="AC32" s="179"/>
      <c r="AD32" s="179"/>
      <c r="AE32" s="179"/>
      <c r="AF32" s="179"/>
    </row>
    <row r="33" ht="15.75" customHeight="1">
      <c r="A33" s="173"/>
      <c r="B33" s="263" t="s">
        <v>85</v>
      </c>
      <c r="C33" s="212">
        <f t="shared" si="14"/>
        <v>0</v>
      </c>
      <c r="D33" s="212">
        <f t="shared" si="15"/>
        <v>0</v>
      </c>
      <c r="E33" s="264">
        <f t="shared" si="16"/>
        <v>0</v>
      </c>
      <c r="F33" s="179"/>
      <c r="H33" s="265" t="s">
        <v>34</v>
      </c>
      <c r="I33" s="261">
        <f>+(IF($J$30=0,2229426,2229426*$J$30))</f>
        <v>2229426</v>
      </c>
      <c r="J33" s="262">
        <f t="shared" si="17"/>
        <v>2729426</v>
      </c>
      <c r="K33" s="179"/>
      <c r="L33" s="179"/>
      <c r="M33" s="179"/>
      <c r="N33" s="179"/>
      <c r="O33" s="179"/>
      <c r="P33" s="179"/>
      <c r="Q33" s="179"/>
      <c r="R33" s="179"/>
      <c r="S33" s="179"/>
      <c r="T33" s="179"/>
      <c r="U33" s="179"/>
      <c r="V33" s="179"/>
      <c r="W33" s="179"/>
      <c r="X33" s="179"/>
      <c r="Y33" s="179"/>
      <c r="Z33" s="179"/>
      <c r="AA33" s="179"/>
      <c r="AB33" s="179"/>
      <c r="AC33" s="179"/>
      <c r="AD33" s="179"/>
      <c r="AE33" s="179"/>
      <c r="AF33" s="179"/>
    </row>
    <row r="34" ht="15.75" customHeight="1">
      <c r="A34" s="173"/>
      <c r="B34" s="263" t="s">
        <v>85</v>
      </c>
      <c r="C34" s="212">
        <f t="shared" si="14"/>
        <v>0</v>
      </c>
      <c r="D34" s="212">
        <f t="shared" si="15"/>
        <v>0</v>
      </c>
      <c r="E34" s="264">
        <f t="shared" si="16"/>
        <v>0</v>
      </c>
      <c r="F34" s="179"/>
      <c r="H34" s="265" t="s">
        <v>35</v>
      </c>
      <c r="I34" s="261">
        <f>+(IF($J$30=0,2765938,2765938*$J$30))</f>
        <v>2765938</v>
      </c>
      <c r="J34" s="262">
        <f t="shared" si="17"/>
        <v>3265938</v>
      </c>
      <c r="K34" s="179"/>
      <c r="L34" s="179"/>
      <c r="M34" s="179"/>
      <c r="N34" s="179"/>
      <c r="O34" s="179"/>
      <c r="P34" s="179"/>
      <c r="Q34" s="179"/>
      <c r="R34" s="179"/>
      <c r="S34" s="179"/>
      <c r="T34" s="179"/>
      <c r="U34" s="179"/>
      <c r="V34" s="179"/>
      <c r="W34" s="179"/>
      <c r="X34" s="179"/>
      <c r="Y34" s="179"/>
      <c r="Z34" s="179"/>
      <c r="AA34" s="179"/>
      <c r="AB34" s="179"/>
      <c r="AC34" s="179"/>
      <c r="AD34" s="179"/>
      <c r="AE34" s="179"/>
      <c r="AF34" s="179"/>
    </row>
    <row r="35" ht="15.75" customHeight="1">
      <c r="A35" s="173"/>
      <c r="B35" s="263" t="s">
        <v>85</v>
      </c>
      <c r="C35" s="212">
        <f t="shared" si="14"/>
        <v>0</v>
      </c>
      <c r="D35" s="212">
        <f t="shared" si="15"/>
        <v>0</v>
      </c>
      <c r="E35" s="264">
        <f t="shared" si="16"/>
        <v>0</v>
      </c>
      <c r="F35" s="179"/>
      <c r="H35" s="265" t="s">
        <v>36</v>
      </c>
      <c r="I35" s="261">
        <f t="shared" ref="I35:I36" si="18">+(IF($J$30=0,1144095,1144095*$J$30))</f>
        <v>1144095</v>
      </c>
      <c r="J35" s="262">
        <f t="shared" si="17"/>
        <v>1644095</v>
      </c>
      <c r="K35" s="179"/>
      <c r="L35" s="179"/>
      <c r="M35" s="179"/>
      <c r="N35" s="179"/>
      <c r="O35" s="179"/>
      <c r="P35" s="179"/>
      <c r="Q35" s="179"/>
      <c r="R35" s="179"/>
      <c r="S35" s="179"/>
      <c r="T35" s="179"/>
      <c r="U35" s="179"/>
      <c r="V35" s="179"/>
      <c r="W35" s="179"/>
      <c r="X35" s="179"/>
      <c r="Y35" s="179"/>
      <c r="Z35" s="179"/>
      <c r="AA35" s="179"/>
      <c r="AB35" s="179"/>
      <c r="AC35" s="179"/>
      <c r="AD35" s="179"/>
      <c r="AE35" s="179"/>
      <c r="AF35" s="179"/>
    </row>
    <row r="36" ht="15.75" customHeight="1">
      <c r="A36" s="173"/>
      <c r="B36" s="263" t="s">
        <v>85</v>
      </c>
      <c r="C36" s="212">
        <f t="shared" si="14"/>
        <v>0</v>
      </c>
      <c r="D36" s="212">
        <f t="shared" si="15"/>
        <v>0</v>
      </c>
      <c r="E36" s="264">
        <f t="shared" si="16"/>
        <v>0</v>
      </c>
      <c r="F36" s="179"/>
      <c r="H36" s="265" t="s">
        <v>37</v>
      </c>
      <c r="I36" s="261">
        <f t="shared" si="18"/>
        <v>1144095</v>
      </c>
      <c r="J36" s="262">
        <f t="shared" si="17"/>
        <v>1644095</v>
      </c>
      <c r="K36" s="179"/>
      <c r="L36" s="179"/>
      <c r="M36" s="179"/>
      <c r="N36" s="179"/>
      <c r="O36" s="179"/>
      <c r="P36" s="179"/>
      <c r="Q36" s="179"/>
      <c r="R36" s="179"/>
      <c r="S36" s="179"/>
      <c r="T36" s="179"/>
      <c r="U36" s="179"/>
      <c r="V36" s="179"/>
      <c r="W36" s="179"/>
      <c r="X36" s="179"/>
      <c r="Y36" s="179"/>
      <c r="Z36" s="179"/>
      <c r="AA36" s="179"/>
      <c r="AB36" s="179"/>
      <c r="AC36" s="179"/>
      <c r="AD36" s="179"/>
      <c r="AE36" s="179"/>
      <c r="AF36" s="179"/>
    </row>
    <row r="37" ht="15.75" customHeight="1">
      <c r="A37" s="173"/>
      <c r="B37" s="263" t="s">
        <v>35</v>
      </c>
      <c r="C37" s="212">
        <f t="shared" si="14"/>
        <v>0</v>
      </c>
      <c r="D37" s="212">
        <f t="shared" si="15"/>
        <v>0</v>
      </c>
      <c r="E37" s="264">
        <f t="shared" si="16"/>
        <v>0</v>
      </c>
      <c r="F37" s="179"/>
      <c r="G37" s="179"/>
      <c r="H37" s="266" t="s">
        <v>99</v>
      </c>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row>
    <row r="38" ht="15.75" customHeight="1">
      <c r="A38" s="173"/>
      <c r="B38" s="263" t="s">
        <v>35</v>
      </c>
      <c r="C38" s="212">
        <f t="shared" si="14"/>
        <v>0</v>
      </c>
      <c r="D38" s="212">
        <f t="shared" si="15"/>
        <v>0</v>
      </c>
      <c r="E38" s="264">
        <f t="shared" si="16"/>
        <v>0</v>
      </c>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row>
    <row r="39" ht="15.75" customHeight="1">
      <c r="A39" s="173"/>
      <c r="B39" s="263" t="s">
        <v>36</v>
      </c>
      <c r="C39" s="212">
        <f t="shared" si="14"/>
        <v>0</v>
      </c>
      <c r="D39" s="212">
        <f t="shared" si="15"/>
        <v>0</v>
      </c>
      <c r="E39" s="264">
        <f t="shared" si="16"/>
        <v>0</v>
      </c>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row>
    <row r="40" ht="15.75" customHeight="1">
      <c r="A40" s="173"/>
      <c r="B40" s="267" t="s">
        <v>37</v>
      </c>
      <c r="C40" s="217">
        <f t="shared" si="14"/>
        <v>0</v>
      </c>
      <c r="D40" s="217">
        <f t="shared" si="15"/>
        <v>0</v>
      </c>
      <c r="E40" s="268">
        <f t="shared" si="16"/>
        <v>0</v>
      </c>
      <c r="F40" s="179" t="s">
        <v>100</v>
      </c>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row>
    <row r="41" ht="12.75" customHeight="1">
      <c r="A41" s="173"/>
      <c r="B41" s="269" t="s">
        <v>86</v>
      </c>
      <c r="C41" s="247">
        <f t="shared" ref="C41:E41" si="19">SUM(C32:C40)</f>
        <v>0</v>
      </c>
      <c r="D41" s="247">
        <f t="shared" si="19"/>
        <v>0</v>
      </c>
      <c r="E41" s="270">
        <f t="shared" si="19"/>
        <v>0</v>
      </c>
      <c r="F41" s="271">
        <f>+E27-E41</f>
        <v>0</v>
      </c>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row>
    <row r="42" ht="12.75" customHeight="1">
      <c r="A42" s="173"/>
      <c r="B42" s="227"/>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row>
    <row r="43" ht="12.75" customHeight="1">
      <c r="A43" s="173"/>
      <c r="B43" s="227"/>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row>
    <row r="44" ht="12.75" customHeight="1">
      <c r="A44" s="173"/>
      <c r="B44" s="227"/>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row>
    <row r="45" ht="12.75" customHeight="1">
      <c r="A45" s="173"/>
      <c r="B45" s="227"/>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row>
    <row r="46" ht="12.75" customHeight="1">
      <c r="A46" s="173"/>
      <c r="B46" s="227"/>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row>
    <row r="47" ht="12.75" customHeight="1">
      <c r="A47" s="173"/>
      <c r="B47" s="227"/>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row>
    <row r="48" ht="12.75" customHeight="1">
      <c r="A48" s="173"/>
      <c r="B48" s="227"/>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row>
    <row r="49" ht="12.75" customHeight="1">
      <c r="A49" s="173"/>
      <c r="B49" s="227"/>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row>
    <row r="50" ht="12.75" customHeight="1">
      <c r="A50" s="173"/>
      <c r="B50" s="227"/>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row>
    <row r="51" ht="12.75" customHeight="1">
      <c r="A51" s="173"/>
      <c r="B51" s="227"/>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row>
    <row r="52" ht="12.75" customHeight="1">
      <c r="A52" s="173"/>
      <c r="B52" s="227"/>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row>
    <row r="53" ht="12.75" customHeight="1">
      <c r="A53" s="173"/>
      <c r="B53" s="227"/>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row>
    <row r="54" ht="12.75" customHeight="1">
      <c r="A54" s="173"/>
      <c r="B54" s="227"/>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row>
    <row r="55" ht="12.75" customHeight="1">
      <c r="A55" s="173"/>
      <c r="B55" s="227"/>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row>
    <row r="56" ht="12.75" customHeight="1">
      <c r="A56" s="173"/>
      <c r="B56" s="227"/>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row>
    <row r="57" ht="12.75" customHeight="1">
      <c r="A57" s="173"/>
      <c r="B57" s="227"/>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row>
    <row r="58" ht="12.75" customHeight="1">
      <c r="A58" s="173"/>
      <c r="B58" s="227"/>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row>
    <row r="59" ht="12.75" customHeight="1">
      <c r="A59" s="173"/>
      <c r="B59" s="227"/>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row>
    <row r="60" ht="12.75" customHeight="1">
      <c r="A60" s="173"/>
      <c r="B60" s="227"/>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row>
    <row r="61" ht="12.75" customHeight="1">
      <c r="A61" s="173"/>
      <c r="B61" s="227"/>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row>
    <row r="62" ht="12.75" customHeight="1">
      <c r="A62" s="173"/>
      <c r="B62" s="227"/>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row>
    <row r="63" ht="12.75" customHeight="1">
      <c r="A63" s="173"/>
      <c r="B63" s="227"/>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row>
    <row r="64" ht="12.75" customHeight="1">
      <c r="A64" s="173"/>
      <c r="B64" s="227"/>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row>
    <row r="65" ht="12.75" customHeight="1">
      <c r="A65" s="173"/>
      <c r="B65" s="227"/>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row>
    <row r="66" ht="12.75" customHeight="1">
      <c r="A66" s="173"/>
      <c r="B66" s="227"/>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row>
    <row r="67" ht="12.75" customHeight="1">
      <c r="A67" s="173"/>
      <c r="B67" s="227"/>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row>
    <row r="68" ht="12.75" customHeight="1">
      <c r="A68" s="173"/>
      <c r="B68" s="227"/>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row>
    <row r="69" ht="12.75" customHeight="1">
      <c r="A69" s="173"/>
      <c r="B69" s="227"/>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row>
    <row r="70" ht="12.75" customHeight="1">
      <c r="A70" s="173"/>
      <c r="B70" s="227"/>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row>
    <row r="71" ht="12.75" customHeight="1">
      <c r="A71" s="173"/>
      <c r="B71" s="227"/>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row>
    <row r="72" ht="12.75" customHeight="1">
      <c r="A72" s="173"/>
      <c r="B72" s="227"/>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row>
    <row r="73" ht="12.75" customHeight="1">
      <c r="A73" s="173"/>
      <c r="B73" s="227"/>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row>
    <row r="74" ht="12.75" customHeight="1">
      <c r="A74" s="173"/>
      <c r="B74" s="227"/>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row>
    <row r="75" ht="12.75" customHeight="1">
      <c r="A75" s="173"/>
      <c r="B75" s="227"/>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row>
    <row r="76" ht="12.75" customHeight="1">
      <c r="A76" s="173"/>
      <c r="B76" s="227"/>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row>
    <row r="77" ht="12.75" customHeight="1">
      <c r="A77" s="173"/>
      <c r="B77" s="227"/>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row>
    <row r="78" ht="12.75" customHeight="1">
      <c r="A78" s="173"/>
      <c r="B78" s="227"/>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row>
    <row r="79" ht="12.75" customHeight="1">
      <c r="A79" s="173"/>
      <c r="B79" s="227"/>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row>
    <row r="80" ht="12.75" customHeight="1">
      <c r="A80" s="173"/>
      <c r="B80" s="227"/>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row>
    <row r="81" ht="12.75" customHeight="1">
      <c r="A81" s="173"/>
      <c r="B81" s="227"/>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row>
    <row r="82" ht="12.75" customHeight="1">
      <c r="A82" s="173"/>
      <c r="B82" s="227"/>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row>
    <row r="83" ht="12.75" customHeight="1">
      <c r="A83" s="173"/>
      <c r="B83" s="227"/>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row>
    <row r="84" ht="12.75" customHeight="1">
      <c r="A84" s="173"/>
      <c r="B84" s="227"/>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row>
    <row r="85" ht="12.75" customHeight="1">
      <c r="A85" s="173"/>
      <c r="B85" s="227"/>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row>
    <row r="86" ht="12.75" customHeight="1">
      <c r="A86" s="173"/>
      <c r="B86" s="227"/>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row>
    <row r="87" ht="12.75" customHeight="1">
      <c r="A87" s="173"/>
      <c r="B87" s="227"/>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row>
    <row r="88" ht="12.75" customHeight="1">
      <c r="A88" s="173"/>
      <c r="B88" s="227"/>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row>
    <row r="89" ht="12.75" customHeight="1">
      <c r="A89" s="173"/>
      <c r="B89" s="227"/>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row>
    <row r="90" ht="12.75" customHeight="1">
      <c r="A90" s="173"/>
      <c r="B90" s="227"/>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row>
    <row r="91" ht="12.75" customHeight="1">
      <c r="A91" s="173"/>
      <c r="B91" s="227"/>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row>
    <row r="92" ht="12.75" customHeight="1">
      <c r="A92" s="173"/>
      <c r="B92" s="227"/>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row>
    <row r="93" ht="12.75" customHeight="1">
      <c r="A93" s="173"/>
      <c r="B93" s="227"/>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row>
    <row r="94" ht="12.75" customHeight="1">
      <c r="A94" s="173"/>
      <c r="B94" s="227"/>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row>
    <row r="95" ht="12.75" customHeight="1">
      <c r="A95" s="173"/>
      <c r="B95" s="227"/>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row>
    <row r="96" ht="12.75" customHeight="1">
      <c r="A96" s="173"/>
      <c r="B96" s="227"/>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row>
    <row r="97" ht="12.75" customHeight="1">
      <c r="A97" s="173"/>
      <c r="B97" s="227"/>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row>
    <row r="98" ht="12.75" customHeight="1">
      <c r="A98" s="173"/>
      <c r="B98" s="227"/>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row>
    <row r="99" ht="12.75" customHeight="1">
      <c r="A99" s="173"/>
      <c r="B99" s="227"/>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row>
    <row r="100" ht="12.75" customHeight="1">
      <c r="A100" s="173"/>
      <c r="B100" s="227"/>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row>
    <row r="101" ht="12.75" customHeight="1">
      <c r="A101" s="173"/>
      <c r="B101" s="227"/>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row>
    <row r="102" ht="12.75" customHeight="1">
      <c r="A102" s="173"/>
      <c r="B102" s="227"/>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row>
    <row r="103" ht="12.75" customHeight="1">
      <c r="A103" s="173"/>
      <c r="B103" s="227"/>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row>
    <row r="104" ht="12.75" customHeight="1">
      <c r="A104" s="173"/>
      <c r="B104" s="227"/>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row>
    <row r="105" ht="12.75" customHeight="1">
      <c r="A105" s="173"/>
      <c r="B105" s="227"/>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row>
    <row r="106" ht="12.75" customHeight="1">
      <c r="A106" s="173"/>
      <c r="B106" s="227"/>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row>
    <row r="107" ht="12.75" customHeight="1">
      <c r="A107" s="173"/>
      <c r="B107" s="227"/>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row>
    <row r="108" ht="12.75" customHeight="1">
      <c r="A108" s="173"/>
      <c r="B108" s="227"/>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row>
    <row r="109" ht="12.75" customHeight="1">
      <c r="A109" s="173"/>
      <c r="B109" s="227"/>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row>
    <row r="110" ht="12.75" customHeight="1">
      <c r="A110" s="173"/>
      <c r="B110" s="227"/>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row>
    <row r="111" ht="12.75" customHeight="1">
      <c r="A111" s="173"/>
      <c r="B111" s="227"/>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row>
    <row r="112" ht="12.75" customHeight="1">
      <c r="A112" s="173"/>
      <c r="B112" s="227"/>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row>
    <row r="113" ht="12.75" customHeight="1">
      <c r="A113" s="173"/>
      <c r="B113" s="227"/>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row>
    <row r="114" ht="12.75" customHeight="1">
      <c r="A114" s="173"/>
      <c r="B114" s="227"/>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row>
    <row r="115" ht="12.75" customHeight="1">
      <c r="A115" s="173"/>
      <c r="B115" s="227"/>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row>
    <row r="116" ht="12.75" customHeight="1">
      <c r="A116" s="173"/>
      <c r="B116" s="227"/>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row>
    <row r="117" ht="12.75" customHeight="1">
      <c r="A117" s="173"/>
      <c r="B117" s="227"/>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row>
    <row r="118" ht="12.75" customHeight="1">
      <c r="A118" s="173"/>
      <c r="B118" s="227"/>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row>
    <row r="119" ht="12.75" customHeight="1">
      <c r="A119" s="173"/>
      <c r="B119" s="227"/>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row>
    <row r="120" ht="12.75" customHeight="1">
      <c r="A120" s="173"/>
      <c r="B120" s="227"/>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row>
    <row r="121" ht="12.75" customHeight="1">
      <c r="A121" s="173"/>
      <c r="B121" s="227"/>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row>
    <row r="122" ht="12.75" customHeight="1">
      <c r="A122" s="173"/>
      <c r="B122" s="227"/>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row>
    <row r="123" ht="12.75" customHeight="1">
      <c r="A123" s="173"/>
      <c r="B123" s="227"/>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row>
    <row r="124" ht="12.75" customHeight="1">
      <c r="A124" s="173"/>
      <c r="B124" s="227"/>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row>
    <row r="125" ht="12.75" customHeight="1">
      <c r="A125" s="173"/>
      <c r="B125" s="227"/>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row>
    <row r="126" ht="12.75" customHeight="1">
      <c r="A126" s="173"/>
      <c r="B126" s="227"/>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row>
    <row r="127" ht="12.75" customHeight="1">
      <c r="A127" s="173"/>
      <c r="B127" s="227"/>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row>
    <row r="128" ht="12.75" customHeight="1">
      <c r="A128" s="173"/>
      <c r="B128" s="227"/>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row>
    <row r="129" ht="12.75" customHeight="1">
      <c r="A129" s="173"/>
      <c r="B129" s="227"/>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row>
    <row r="130" ht="12.75" customHeight="1">
      <c r="A130" s="173"/>
      <c r="B130" s="227"/>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row>
    <row r="131" ht="12.75" customHeight="1">
      <c r="A131" s="173"/>
      <c r="B131" s="227"/>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row>
    <row r="132" ht="12.75" customHeight="1">
      <c r="A132" s="173"/>
      <c r="B132" s="227"/>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row>
    <row r="133" ht="12.75" customHeight="1">
      <c r="A133" s="173"/>
      <c r="B133" s="227"/>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row>
    <row r="134" ht="12.75" customHeight="1">
      <c r="A134" s="173"/>
      <c r="B134" s="227"/>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row>
    <row r="135" ht="12.75" customHeight="1">
      <c r="A135" s="173"/>
      <c r="B135" s="227"/>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row>
    <row r="136" ht="12.75" customHeight="1">
      <c r="A136" s="173"/>
      <c r="B136" s="227"/>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row>
    <row r="137" ht="12.75" customHeight="1">
      <c r="A137" s="173"/>
      <c r="B137" s="227"/>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row>
    <row r="138" ht="12.75" customHeight="1">
      <c r="A138" s="173"/>
      <c r="B138" s="227"/>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row>
    <row r="139" ht="12.75" customHeight="1">
      <c r="A139" s="173"/>
      <c r="B139" s="227"/>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row>
    <row r="140" ht="12.75" customHeight="1">
      <c r="A140" s="173"/>
      <c r="B140" s="227"/>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row>
    <row r="141" ht="12.75" customHeight="1">
      <c r="A141" s="173"/>
      <c r="B141" s="227"/>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row>
    <row r="142" ht="12.75" customHeight="1">
      <c r="A142" s="173"/>
      <c r="B142" s="227"/>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row>
    <row r="143" ht="12.75" customHeight="1">
      <c r="A143" s="173"/>
      <c r="B143" s="227"/>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row>
    <row r="144" ht="12.75" customHeight="1">
      <c r="A144" s="173"/>
      <c r="B144" s="227"/>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row>
    <row r="145" ht="12.75" customHeight="1">
      <c r="A145" s="173"/>
      <c r="B145" s="227"/>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row>
    <row r="146" ht="12.75" customHeight="1">
      <c r="A146" s="173"/>
      <c r="B146" s="227"/>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row>
    <row r="147" ht="12.75" customHeight="1">
      <c r="A147" s="173"/>
      <c r="B147" s="227"/>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row>
    <row r="148" ht="12.75" customHeight="1">
      <c r="A148" s="173"/>
      <c r="B148" s="227"/>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row>
    <row r="149" ht="12.75" customHeight="1">
      <c r="A149" s="173"/>
      <c r="B149" s="227"/>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row>
    <row r="150" ht="12.75" customHeight="1">
      <c r="A150" s="173"/>
      <c r="B150" s="227"/>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row>
    <row r="151" ht="12.75" customHeight="1">
      <c r="A151" s="173"/>
      <c r="B151" s="227"/>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row>
    <row r="152" ht="12.75" customHeight="1">
      <c r="A152" s="173"/>
      <c r="B152" s="227"/>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row>
    <row r="153" ht="12.75" customHeight="1">
      <c r="A153" s="173"/>
      <c r="B153" s="227"/>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row>
    <row r="154" ht="12.75" customHeight="1">
      <c r="A154" s="173"/>
      <c r="B154" s="227"/>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row>
    <row r="155" ht="12.75" customHeight="1">
      <c r="A155" s="173"/>
      <c r="B155" s="227"/>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row>
    <row r="156" ht="12.75" customHeight="1">
      <c r="A156" s="173"/>
      <c r="B156" s="227"/>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row>
    <row r="157" ht="12.75" customHeight="1">
      <c r="A157" s="173"/>
      <c r="B157" s="227"/>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row>
    <row r="158" ht="12.75" customHeight="1">
      <c r="A158" s="173"/>
      <c r="B158" s="227"/>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row>
    <row r="159" ht="12.75" customHeight="1">
      <c r="A159" s="173"/>
      <c r="B159" s="227"/>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row>
    <row r="160" ht="12.75" customHeight="1">
      <c r="A160" s="173"/>
      <c r="B160" s="227"/>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row>
    <row r="161" ht="12.75" customHeight="1">
      <c r="A161" s="173"/>
      <c r="B161" s="227"/>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row>
    <row r="162" ht="12.75" customHeight="1">
      <c r="A162" s="173"/>
      <c r="B162" s="227"/>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row>
    <row r="163" ht="12.75" customHeight="1">
      <c r="A163" s="173"/>
      <c r="B163" s="227"/>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row>
    <row r="164" ht="12.75" customHeight="1">
      <c r="A164" s="173"/>
      <c r="B164" s="227"/>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row>
    <row r="165" ht="12.75" customHeight="1">
      <c r="A165" s="173"/>
      <c r="B165" s="227"/>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row>
    <row r="166" ht="12.75" customHeight="1">
      <c r="A166" s="173"/>
      <c r="B166" s="227"/>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row>
    <row r="167" ht="12.75" customHeight="1">
      <c r="A167" s="173"/>
      <c r="B167" s="227"/>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row>
    <row r="168" ht="12.75" customHeight="1">
      <c r="A168" s="173"/>
      <c r="B168" s="227"/>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row>
    <row r="169" ht="12.75" customHeight="1">
      <c r="A169" s="173"/>
      <c r="B169" s="227"/>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row>
    <row r="170" ht="12.75" customHeight="1">
      <c r="A170" s="173"/>
      <c r="B170" s="227"/>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row>
    <row r="171" ht="12.75" customHeight="1">
      <c r="A171" s="173"/>
      <c r="B171" s="227"/>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row>
    <row r="172" ht="12.75" customHeight="1">
      <c r="A172" s="173"/>
      <c r="B172" s="227"/>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row>
    <row r="173" ht="12.75" customHeight="1">
      <c r="A173" s="173"/>
      <c r="B173" s="227"/>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row>
    <row r="174" ht="12.75" customHeight="1">
      <c r="A174" s="173"/>
      <c r="B174" s="227"/>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row>
    <row r="175" ht="12.75" customHeight="1">
      <c r="A175" s="173"/>
      <c r="B175" s="227"/>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row>
    <row r="176" ht="12.75" customHeight="1">
      <c r="A176" s="173"/>
      <c r="B176" s="227"/>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row>
    <row r="177" ht="12.75" customHeight="1">
      <c r="A177" s="173"/>
      <c r="B177" s="227"/>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row>
    <row r="178" ht="12.75" customHeight="1">
      <c r="A178" s="173"/>
      <c r="B178" s="227"/>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row>
    <row r="179" ht="12.75" customHeight="1">
      <c r="A179" s="173"/>
      <c r="B179" s="227"/>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row>
    <row r="180" ht="12.75" customHeight="1">
      <c r="A180" s="173"/>
      <c r="B180" s="227"/>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row>
    <row r="181" ht="12.75" customHeight="1">
      <c r="A181" s="173"/>
      <c r="B181" s="227"/>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row>
    <row r="182" ht="12.75" customHeight="1">
      <c r="A182" s="173"/>
      <c r="B182" s="227"/>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row>
    <row r="183" ht="12.75" customHeight="1">
      <c r="A183" s="173"/>
      <c r="B183" s="227"/>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row>
    <row r="184" ht="12.75" customHeight="1">
      <c r="A184" s="173"/>
      <c r="B184" s="227"/>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row>
    <row r="185" ht="12.75" customHeight="1">
      <c r="A185" s="173"/>
      <c r="B185" s="227"/>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row>
    <row r="186" ht="12.75" customHeight="1">
      <c r="A186" s="173"/>
      <c r="B186" s="227"/>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row>
    <row r="187" ht="12.75" customHeight="1">
      <c r="A187" s="173"/>
      <c r="B187" s="227"/>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row>
    <row r="188" ht="12.75" customHeight="1">
      <c r="A188" s="173"/>
      <c r="B188" s="227"/>
      <c r="C188" s="179"/>
      <c r="D188" s="179"/>
      <c r="E188" s="179"/>
      <c r="F188" s="179"/>
      <c r="G188" s="179"/>
      <c r="H188" s="179"/>
      <c r="I188" s="179"/>
      <c r="J188" s="179"/>
      <c r="K188" s="179"/>
      <c r="L188" s="179"/>
      <c r="M188" s="179"/>
      <c r="N188" s="179"/>
      <c r="O188" s="179"/>
      <c r="P188" s="188"/>
      <c r="Q188" s="188"/>
      <c r="R188" s="179"/>
      <c r="S188" s="179"/>
      <c r="T188" s="179"/>
      <c r="U188" s="179"/>
      <c r="V188" s="179"/>
      <c r="W188" s="179"/>
      <c r="X188" s="179"/>
      <c r="Y188" s="179"/>
      <c r="Z188" s="179"/>
      <c r="AA188" s="179"/>
      <c r="AB188" s="179"/>
      <c r="AC188" s="179"/>
      <c r="AD188" s="179"/>
      <c r="AE188" s="179"/>
      <c r="AF188" s="179"/>
    </row>
    <row r="189" ht="12.75" customHeight="1">
      <c r="A189" s="173"/>
      <c r="B189" s="227"/>
      <c r="C189" s="179"/>
      <c r="D189" s="179"/>
      <c r="E189" s="179"/>
      <c r="F189" s="179"/>
      <c r="G189" s="179"/>
      <c r="H189" s="179"/>
      <c r="I189" s="179"/>
      <c r="J189" s="179"/>
      <c r="K189" s="179"/>
      <c r="L189" s="179"/>
      <c r="M189" s="179"/>
      <c r="N189" s="179"/>
      <c r="O189" s="179"/>
      <c r="P189" s="188"/>
      <c r="Q189" s="188"/>
      <c r="R189" s="179"/>
      <c r="S189" s="179"/>
      <c r="T189" s="179"/>
      <c r="U189" s="179"/>
      <c r="V189" s="179"/>
      <c r="W189" s="179"/>
      <c r="X189" s="179"/>
      <c r="Y189" s="179"/>
      <c r="Z189" s="179"/>
      <c r="AA189" s="179"/>
      <c r="AB189" s="179"/>
      <c r="AC189" s="179"/>
      <c r="AD189" s="179"/>
      <c r="AE189" s="179"/>
      <c r="AF189" s="179"/>
    </row>
    <row r="190" ht="12.75" customHeight="1">
      <c r="A190" s="173"/>
      <c r="B190" s="227"/>
      <c r="C190" s="179"/>
      <c r="D190" s="179"/>
      <c r="E190" s="179"/>
      <c r="F190" s="179"/>
      <c r="G190" s="179"/>
      <c r="H190" s="179"/>
      <c r="I190" s="179"/>
      <c r="J190" s="179"/>
      <c r="K190" s="179"/>
      <c r="L190" s="179"/>
      <c r="M190" s="179"/>
      <c r="N190" s="179"/>
      <c r="O190" s="179"/>
      <c r="P190" s="188"/>
      <c r="Q190" s="188"/>
      <c r="R190" s="179"/>
      <c r="S190" s="179"/>
      <c r="T190" s="179"/>
      <c r="U190" s="179"/>
      <c r="V190" s="179"/>
      <c r="W190" s="179"/>
      <c r="X190" s="179"/>
      <c r="Y190" s="179"/>
      <c r="Z190" s="179"/>
      <c r="AA190" s="179"/>
      <c r="AB190" s="179"/>
      <c r="AC190" s="179"/>
      <c r="AD190" s="179"/>
      <c r="AE190" s="179"/>
      <c r="AF190" s="179"/>
    </row>
    <row r="191" ht="12.75" customHeight="1">
      <c r="A191" s="173"/>
      <c r="B191" s="227"/>
      <c r="C191" s="179"/>
      <c r="D191" s="179"/>
      <c r="E191" s="179"/>
      <c r="F191" s="179"/>
      <c r="G191" s="179"/>
      <c r="H191" s="179"/>
      <c r="I191" s="179"/>
      <c r="J191" s="179"/>
      <c r="K191" s="179"/>
      <c r="L191" s="179"/>
      <c r="M191" s="179"/>
      <c r="N191" s="179"/>
      <c r="O191" s="179"/>
      <c r="P191" s="188"/>
      <c r="Q191" s="188"/>
      <c r="R191" s="179"/>
      <c r="S191" s="179"/>
      <c r="T191" s="179"/>
      <c r="U191" s="179"/>
      <c r="V191" s="179"/>
      <c r="W191" s="179"/>
      <c r="X191" s="179"/>
      <c r="Y191" s="179"/>
      <c r="Z191" s="179"/>
      <c r="AA191" s="179"/>
      <c r="AB191" s="179"/>
      <c r="AC191" s="179"/>
      <c r="AD191" s="179"/>
      <c r="AE191" s="179"/>
      <c r="AF191" s="179"/>
    </row>
    <row r="192" ht="12.75" customHeight="1">
      <c r="A192" s="173"/>
      <c r="B192" s="227"/>
      <c r="C192" s="179"/>
      <c r="D192" s="179"/>
      <c r="E192" s="179"/>
      <c r="F192" s="179"/>
      <c r="G192" s="179"/>
      <c r="H192" s="179"/>
      <c r="I192" s="179"/>
      <c r="J192" s="179"/>
      <c r="K192" s="179"/>
      <c r="L192" s="179"/>
      <c r="M192" s="179"/>
      <c r="N192" s="179"/>
      <c r="O192" s="179"/>
      <c r="P192" s="188"/>
      <c r="Q192" s="188"/>
      <c r="R192" s="179"/>
      <c r="S192" s="179"/>
      <c r="T192" s="179"/>
      <c r="U192" s="179"/>
      <c r="V192" s="179"/>
      <c r="W192" s="179"/>
      <c r="X192" s="179"/>
      <c r="Y192" s="179"/>
      <c r="Z192" s="179"/>
      <c r="AA192" s="179"/>
      <c r="AB192" s="179"/>
      <c r="AC192" s="179"/>
      <c r="AD192" s="179"/>
      <c r="AE192" s="179"/>
      <c r="AF192" s="179"/>
    </row>
    <row r="193" ht="12.75" customHeight="1">
      <c r="A193" s="173"/>
      <c r="B193" s="227"/>
      <c r="C193" s="179"/>
      <c r="D193" s="179"/>
      <c r="E193" s="179"/>
      <c r="F193" s="179"/>
      <c r="G193" s="179"/>
      <c r="H193" s="179"/>
      <c r="I193" s="179"/>
      <c r="J193" s="179"/>
      <c r="K193" s="179"/>
      <c r="L193" s="179"/>
      <c r="M193" s="179"/>
      <c r="N193" s="179"/>
      <c r="O193" s="179"/>
      <c r="P193" s="188"/>
      <c r="Q193" s="188"/>
      <c r="R193" s="179"/>
      <c r="S193" s="179"/>
      <c r="T193" s="179"/>
      <c r="U193" s="179"/>
      <c r="V193" s="179"/>
      <c r="W193" s="179"/>
      <c r="X193" s="179"/>
      <c r="Y193" s="179"/>
      <c r="Z193" s="179"/>
      <c r="AA193" s="179"/>
      <c r="AB193" s="179"/>
      <c r="AC193" s="179"/>
      <c r="AD193" s="179"/>
      <c r="AE193" s="179"/>
      <c r="AF193" s="179"/>
    </row>
    <row r="194" ht="12.75" customHeight="1">
      <c r="A194" s="173"/>
      <c r="B194" s="227"/>
      <c r="C194" s="179"/>
      <c r="D194" s="179"/>
      <c r="E194" s="179"/>
      <c r="F194" s="179"/>
      <c r="G194" s="188"/>
      <c r="H194" s="188"/>
      <c r="I194" s="188"/>
      <c r="J194" s="188"/>
      <c r="K194" s="188"/>
      <c r="L194" s="188"/>
      <c r="M194" s="188"/>
      <c r="N194" s="188"/>
      <c r="O194" s="188"/>
      <c r="P194" s="188"/>
      <c r="Q194" s="188"/>
      <c r="R194" s="188"/>
      <c r="S194" s="188"/>
      <c r="T194" s="179"/>
      <c r="U194" s="179"/>
      <c r="V194" s="179"/>
      <c r="W194" s="179"/>
      <c r="X194" s="179"/>
      <c r="Y194" s="179"/>
      <c r="Z194" s="179"/>
      <c r="AA194" s="179"/>
      <c r="AB194" s="179"/>
      <c r="AC194" s="179"/>
      <c r="AD194" s="179"/>
      <c r="AE194" s="179"/>
      <c r="AF194" s="179"/>
    </row>
    <row r="195" ht="12.75" customHeight="1">
      <c r="A195" s="173"/>
      <c r="B195" s="227"/>
      <c r="C195" s="179"/>
      <c r="D195" s="179"/>
      <c r="E195" s="179"/>
      <c r="F195" s="179"/>
      <c r="G195" s="188"/>
      <c r="H195" s="188"/>
      <c r="I195" s="188"/>
      <c r="J195" s="188"/>
      <c r="K195" s="188"/>
      <c r="L195" s="188"/>
      <c r="M195" s="188"/>
      <c r="N195" s="188"/>
      <c r="O195" s="188"/>
      <c r="P195" s="188"/>
      <c r="Q195" s="188"/>
      <c r="R195" s="188"/>
      <c r="S195" s="188"/>
      <c r="T195" s="179"/>
      <c r="U195" s="179"/>
      <c r="V195" s="179"/>
      <c r="W195" s="179"/>
      <c r="X195" s="179"/>
      <c r="Y195" s="179"/>
      <c r="Z195" s="179"/>
      <c r="AA195" s="179"/>
      <c r="AB195" s="179"/>
      <c r="AC195" s="179"/>
      <c r="AD195" s="179"/>
      <c r="AE195" s="179"/>
      <c r="AF195" s="179"/>
    </row>
    <row r="196" ht="12.75" customHeight="1">
      <c r="A196" s="173"/>
      <c r="B196" s="227"/>
      <c r="C196" s="179"/>
      <c r="D196" s="179"/>
      <c r="E196" s="179"/>
      <c r="F196" s="179"/>
      <c r="G196" s="188"/>
      <c r="H196" s="188"/>
      <c r="I196" s="188"/>
      <c r="J196" s="188"/>
      <c r="K196" s="188"/>
      <c r="L196" s="188"/>
      <c r="M196" s="188"/>
      <c r="N196" s="188"/>
      <c r="O196" s="188"/>
      <c r="P196" s="188"/>
      <c r="Q196" s="188"/>
      <c r="R196" s="188"/>
      <c r="S196" s="188"/>
      <c r="T196" s="179"/>
      <c r="U196" s="179"/>
      <c r="V196" s="179"/>
      <c r="W196" s="179"/>
      <c r="X196" s="179"/>
      <c r="Y196" s="179"/>
      <c r="Z196" s="179"/>
      <c r="AA196" s="179"/>
      <c r="AB196" s="179"/>
      <c r="AC196" s="179"/>
      <c r="AD196" s="179"/>
      <c r="AE196" s="179"/>
      <c r="AF196" s="179"/>
    </row>
    <row r="197" ht="12.75" customHeight="1">
      <c r="A197" s="173"/>
      <c r="B197" s="227"/>
      <c r="C197" s="179"/>
      <c r="D197" s="179"/>
      <c r="E197" s="179"/>
      <c r="F197" s="179"/>
      <c r="G197" s="188"/>
      <c r="H197" s="188"/>
      <c r="I197" s="188"/>
      <c r="J197" s="188"/>
      <c r="K197" s="188"/>
      <c r="L197" s="188"/>
      <c r="M197" s="188"/>
      <c r="N197" s="188"/>
      <c r="O197" s="188"/>
      <c r="P197" s="188"/>
      <c r="Q197" s="188"/>
      <c r="R197" s="188"/>
      <c r="S197" s="188"/>
      <c r="T197" s="179"/>
      <c r="U197" s="179"/>
      <c r="V197" s="179"/>
      <c r="W197" s="179"/>
      <c r="X197" s="179"/>
      <c r="Y197" s="179"/>
      <c r="Z197" s="179"/>
      <c r="AA197" s="179"/>
      <c r="AB197" s="179"/>
      <c r="AC197" s="179"/>
      <c r="AD197" s="179"/>
      <c r="AE197" s="179"/>
      <c r="AF197" s="179"/>
    </row>
    <row r="198" ht="12.75" customHeight="1">
      <c r="A198" s="173"/>
      <c r="B198" s="227"/>
      <c r="C198" s="179"/>
      <c r="D198" s="179"/>
      <c r="E198" s="179"/>
      <c r="F198" s="179"/>
      <c r="G198" s="188"/>
      <c r="H198" s="188"/>
      <c r="I198" s="188"/>
      <c r="J198" s="188"/>
      <c r="K198" s="188"/>
      <c r="L198" s="188"/>
      <c r="M198" s="188"/>
      <c r="N198" s="188"/>
      <c r="O198" s="188"/>
      <c r="P198" s="188"/>
      <c r="Q198" s="188"/>
      <c r="R198" s="188"/>
      <c r="S198" s="188"/>
      <c r="T198" s="179"/>
      <c r="U198" s="179"/>
      <c r="V198" s="179"/>
      <c r="W198" s="179"/>
      <c r="X198" s="179"/>
      <c r="Y198" s="179"/>
      <c r="Z198" s="179"/>
      <c r="AA198" s="179"/>
      <c r="AB198" s="179"/>
      <c r="AC198" s="179"/>
      <c r="AD198" s="179"/>
      <c r="AE198" s="179"/>
      <c r="AF198" s="179"/>
    </row>
    <row r="199" ht="12.75" customHeight="1">
      <c r="A199" s="173"/>
      <c r="B199" s="227"/>
      <c r="C199" s="179"/>
      <c r="D199" s="179"/>
      <c r="E199" s="179"/>
      <c r="F199" s="179"/>
      <c r="G199" s="188"/>
      <c r="H199" s="188"/>
      <c r="I199" s="188"/>
      <c r="J199" s="188"/>
      <c r="K199" s="188"/>
      <c r="L199" s="188"/>
      <c r="M199" s="188"/>
      <c r="N199" s="188"/>
      <c r="O199" s="188"/>
      <c r="P199" s="188"/>
      <c r="Q199" s="188"/>
      <c r="R199" s="188"/>
      <c r="S199" s="188"/>
      <c r="T199" s="179"/>
      <c r="U199" s="179"/>
      <c r="V199" s="179"/>
      <c r="W199" s="179"/>
      <c r="X199" s="179"/>
      <c r="Y199" s="179"/>
      <c r="Z199" s="179"/>
      <c r="AA199" s="179"/>
      <c r="AB199" s="179"/>
      <c r="AC199" s="179"/>
      <c r="AD199" s="179"/>
      <c r="AE199" s="179"/>
      <c r="AF199" s="179"/>
    </row>
    <row r="200" ht="12.75" customHeight="1">
      <c r="A200" s="173"/>
      <c r="B200" s="227"/>
      <c r="C200" s="179"/>
      <c r="D200" s="179"/>
      <c r="E200" s="179"/>
      <c r="F200" s="179"/>
      <c r="G200" s="188"/>
      <c r="H200" s="188"/>
      <c r="I200" s="188"/>
      <c r="J200" s="188"/>
      <c r="K200" s="188"/>
      <c r="L200" s="188"/>
      <c r="M200" s="188"/>
      <c r="N200" s="188"/>
      <c r="O200" s="188"/>
      <c r="P200" s="188"/>
      <c r="Q200" s="188"/>
      <c r="R200" s="188"/>
      <c r="S200" s="188"/>
      <c r="T200" s="179"/>
      <c r="U200" s="179"/>
      <c r="V200" s="179"/>
      <c r="W200" s="179"/>
      <c r="X200" s="179"/>
      <c r="Y200" s="179"/>
      <c r="Z200" s="179"/>
      <c r="AA200" s="179"/>
      <c r="AB200" s="179"/>
      <c r="AC200" s="179"/>
      <c r="AD200" s="179"/>
      <c r="AE200" s="179"/>
      <c r="AF200" s="179"/>
    </row>
    <row r="201" ht="12.75" customHeight="1">
      <c r="A201" s="173"/>
      <c r="B201" s="227"/>
      <c r="C201" s="179"/>
      <c r="D201" s="179"/>
      <c r="E201" s="179"/>
      <c r="F201" s="179"/>
      <c r="G201" s="188"/>
      <c r="H201" s="188"/>
      <c r="I201" s="188"/>
      <c r="J201" s="188"/>
      <c r="K201" s="188"/>
      <c r="L201" s="188"/>
      <c r="M201" s="188"/>
      <c r="N201" s="188"/>
      <c r="O201" s="188"/>
      <c r="P201" s="188"/>
      <c r="Q201" s="188"/>
      <c r="R201" s="188"/>
      <c r="S201" s="188"/>
      <c r="T201" s="179"/>
      <c r="U201" s="179"/>
      <c r="V201" s="179"/>
      <c r="W201" s="179"/>
      <c r="X201" s="179"/>
      <c r="Y201" s="179"/>
      <c r="Z201" s="179"/>
      <c r="AA201" s="179"/>
      <c r="AB201" s="179"/>
      <c r="AC201" s="179"/>
      <c r="AD201" s="179"/>
      <c r="AE201" s="179"/>
      <c r="AF201" s="179"/>
    </row>
    <row r="202" ht="12.75" customHeight="1">
      <c r="A202" s="173"/>
      <c r="B202" s="227"/>
      <c r="C202" s="179"/>
      <c r="D202" s="179"/>
      <c r="E202" s="179"/>
      <c r="F202" s="179"/>
      <c r="G202" s="188"/>
      <c r="H202" s="188"/>
      <c r="I202" s="188"/>
      <c r="J202" s="188"/>
      <c r="K202" s="188"/>
      <c r="L202" s="188"/>
      <c r="M202" s="188"/>
      <c r="N202" s="188"/>
      <c r="O202" s="188"/>
      <c r="P202" s="188"/>
      <c r="Q202" s="188"/>
      <c r="R202" s="188"/>
      <c r="S202" s="188"/>
      <c r="T202" s="179"/>
      <c r="U202" s="179"/>
      <c r="V202" s="179"/>
      <c r="W202" s="179"/>
      <c r="X202" s="179"/>
      <c r="Y202" s="179"/>
      <c r="Z202" s="179"/>
      <c r="AA202" s="179"/>
      <c r="AB202" s="179"/>
      <c r="AC202" s="179"/>
      <c r="AD202" s="179"/>
      <c r="AE202" s="179"/>
      <c r="AF202" s="179"/>
    </row>
    <row r="203" ht="12.75" customHeight="1">
      <c r="A203" s="173"/>
      <c r="B203" s="227"/>
      <c r="C203" s="179"/>
      <c r="D203" s="179"/>
      <c r="E203" s="179"/>
      <c r="F203" s="179"/>
      <c r="G203" s="188"/>
      <c r="H203" s="188"/>
      <c r="I203" s="188"/>
      <c r="J203" s="188"/>
      <c r="K203" s="188"/>
      <c r="L203" s="188"/>
      <c r="M203" s="188"/>
      <c r="N203" s="188"/>
      <c r="O203" s="188"/>
      <c r="P203" s="188"/>
      <c r="Q203" s="188"/>
      <c r="R203" s="188"/>
      <c r="S203" s="188"/>
      <c r="T203" s="179"/>
      <c r="U203" s="179"/>
      <c r="V203" s="179"/>
      <c r="W203" s="179"/>
      <c r="X203" s="179"/>
      <c r="Y203" s="179"/>
      <c r="Z203" s="179"/>
      <c r="AA203" s="179"/>
      <c r="AB203" s="179"/>
      <c r="AC203" s="179"/>
      <c r="AD203" s="179"/>
      <c r="AE203" s="179"/>
      <c r="AF203" s="179"/>
    </row>
    <row r="204" ht="12.75" customHeight="1">
      <c r="A204" s="173"/>
      <c r="B204" s="227"/>
      <c r="C204" s="179"/>
      <c r="D204" s="179"/>
      <c r="E204" s="179"/>
      <c r="F204" s="179"/>
      <c r="G204" s="188"/>
      <c r="H204" s="188"/>
      <c r="I204" s="188"/>
      <c r="J204" s="188"/>
      <c r="K204" s="188"/>
      <c r="L204" s="188"/>
      <c r="M204" s="188"/>
      <c r="N204" s="188"/>
      <c r="O204" s="188"/>
      <c r="P204" s="188"/>
      <c r="Q204" s="188"/>
      <c r="R204" s="188"/>
      <c r="S204" s="188"/>
      <c r="T204" s="179"/>
      <c r="U204" s="179"/>
      <c r="V204" s="179"/>
      <c r="W204" s="179"/>
      <c r="X204" s="179"/>
      <c r="Y204" s="179"/>
      <c r="Z204" s="179"/>
      <c r="AA204" s="179"/>
      <c r="AB204" s="179"/>
      <c r="AC204" s="179"/>
      <c r="AD204" s="179"/>
      <c r="AE204" s="179"/>
      <c r="AF204" s="179"/>
    </row>
    <row r="205" ht="12.75" customHeight="1">
      <c r="A205" s="173"/>
      <c r="B205" s="227"/>
      <c r="C205" s="179"/>
      <c r="D205" s="179"/>
      <c r="E205" s="179"/>
      <c r="F205" s="179"/>
      <c r="G205" s="188"/>
      <c r="H205" s="188"/>
      <c r="I205" s="188"/>
      <c r="J205" s="188"/>
      <c r="K205" s="188"/>
      <c r="L205" s="188"/>
      <c r="M205" s="188"/>
      <c r="N205" s="188"/>
      <c r="O205" s="188"/>
      <c r="P205" s="188"/>
      <c r="Q205" s="188"/>
      <c r="R205" s="188"/>
      <c r="S205" s="188"/>
      <c r="T205" s="179"/>
      <c r="U205" s="179"/>
      <c r="V205" s="179"/>
      <c r="W205" s="179"/>
      <c r="X205" s="179"/>
      <c r="Y205" s="179"/>
      <c r="Z205" s="179"/>
      <c r="AA205" s="179"/>
      <c r="AB205" s="179"/>
      <c r="AC205" s="179"/>
      <c r="AD205" s="179"/>
      <c r="AE205" s="179"/>
      <c r="AF205" s="179"/>
    </row>
    <row r="206" ht="12.75" customHeight="1">
      <c r="A206" s="173"/>
      <c r="B206" s="227"/>
      <c r="C206" s="179"/>
      <c r="D206" s="179"/>
      <c r="E206" s="179"/>
      <c r="F206" s="179"/>
      <c r="G206" s="188"/>
      <c r="H206" s="188"/>
      <c r="I206" s="188"/>
      <c r="J206" s="188"/>
      <c r="K206" s="188"/>
      <c r="L206" s="188"/>
      <c r="M206" s="188"/>
      <c r="N206" s="188"/>
      <c r="O206" s="188"/>
      <c r="P206" s="188"/>
      <c r="Q206" s="188"/>
      <c r="R206" s="188"/>
      <c r="S206" s="188"/>
      <c r="T206" s="179"/>
      <c r="U206" s="179"/>
      <c r="V206" s="179"/>
      <c r="W206" s="179"/>
      <c r="X206" s="179"/>
      <c r="Y206" s="179"/>
      <c r="Z206" s="179"/>
      <c r="AA206" s="179"/>
      <c r="AB206" s="179"/>
      <c r="AC206" s="179"/>
      <c r="AD206" s="179"/>
      <c r="AE206" s="179"/>
      <c r="AF206" s="179"/>
    </row>
    <row r="207" ht="12.75" customHeight="1">
      <c r="A207" s="173"/>
      <c r="B207" s="227"/>
      <c r="C207" s="179"/>
      <c r="D207" s="179"/>
      <c r="E207" s="179"/>
      <c r="F207" s="179"/>
      <c r="G207" s="188"/>
      <c r="H207" s="188"/>
      <c r="I207" s="188"/>
      <c r="J207" s="188"/>
      <c r="K207" s="188"/>
      <c r="L207" s="188"/>
      <c r="M207" s="188"/>
      <c r="N207" s="188"/>
      <c r="O207" s="188"/>
      <c r="P207" s="188"/>
      <c r="Q207" s="188"/>
      <c r="R207" s="188"/>
      <c r="S207" s="188"/>
      <c r="T207" s="179"/>
      <c r="U207" s="179"/>
      <c r="V207" s="179"/>
      <c r="W207" s="179"/>
      <c r="X207" s="179"/>
      <c r="Y207" s="179"/>
      <c r="Z207" s="179"/>
      <c r="AA207" s="179"/>
      <c r="AB207" s="179"/>
      <c r="AC207" s="179"/>
      <c r="AD207" s="179"/>
      <c r="AE207" s="179"/>
      <c r="AF207" s="179"/>
    </row>
    <row r="208" ht="12.75" customHeight="1">
      <c r="A208" s="173"/>
      <c r="B208" s="227"/>
      <c r="C208" s="179"/>
      <c r="D208" s="179"/>
      <c r="E208" s="179"/>
      <c r="F208" s="179"/>
      <c r="G208" s="188"/>
      <c r="H208" s="188"/>
      <c r="I208" s="188"/>
      <c r="J208" s="188"/>
      <c r="K208" s="188"/>
      <c r="L208" s="188"/>
      <c r="M208" s="188"/>
      <c r="N208" s="188"/>
      <c r="O208" s="188"/>
      <c r="P208" s="188"/>
      <c r="Q208" s="188"/>
      <c r="R208" s="188"/>
      <c r="S208" s="188"/>
      <c r="T208" s="179"/>
      <c r="U208" s="179"/>
      <c r="V208" s="179"/>
      <c r="W208" s="179"/>
      <c r="X208" s="179"/>
      <c r="Y208" s="179"/>
      <c r="Z208" s="179"/>
      <c r="AA208" s="179"/>
      <c r="AB208" s="179"/>
      <c r="AC208" s="179"/>
      <c r="AD208" s="179"/>
      <c r="AE208" s="179"/>
      <c r="AF208" s="179"/>
    </row>
    <row r="209" ht="12.75" customHeight="1">
      <c r="A209" s="173"/>
      <c r="B209" s="227"/>
      <c r="C209" s="179"/>
      <c r="D209" s="179"/>
      <c r="E209" s="179"/>
      <c r="F209" s="179"/>
      <c r="G209" s="188"/>
      <c r="H209" s="188"/>
      <c r="I209" s="188"/>
      <c r="J209" s="188"/>
      <c r="K209" s="188"/>
      <c r="L209" s="188"/>
      <c r="M209" s="188"/>
      <c r="N209" s="188"/>
      <c r="O209" s="188"/>
      <c r="P209" s="188"/>
      <c r="Q209" s="188"/>
      <c r="R209" s="188"/>
      <c r="S209" s="188"/>
      <c r="T209" s="179"/>
      <c r="U209" s="179"/>
      <c r="V209" s="179"/>
      <c r="W209" s="179"/>
      <c r="X209" s="179"/>
      <c r="Y209" s="179"/>
      <c r="Z209" s="179"/>
      <c r="AA209" s="179"/>
      <c r="AB209" s="179"/>
      <c r="AC209" s="179"/>
      <c r="AD209" s="179"/>
      <c r="AE209" s="179"/>
      <c r="AF209" s="179"/>
    </row>
    <row r="210" ht="12.75" customHeight="1">
      <c r="A210" s="173"/>
      <c r="B210" s="227"/>
      <c r="C210" s="179"/>
      <c r="D210" s="179"/>
      <c r="E210" s="179"/>
      <c r="F210" s="179"/>
      <c r="G210" s="188"/>
      <c r="H210" s="188"/>
      <c r="I210" s="188"/>
      <c r="J210" s="188"/>
      <c r="K210" s="188"/>
      <c r="L210" s="188"/>
      <c r="M210" s="188"/>
      <c r="N210" s="188"/>
      <c r="O210" s="188"/>
      <c r="P210" s="188"/>
      <c r="Q210" s="188"/>
      <c r="R210" s="188"/>
      <c r="S210" s="188"/>
      <c r="T210" s="179"/>
      <c r="U210" s="179"/>
      <c r="V210" s="179"/>
      <c r="W210" s="179"/>
      <c r="X210" s="179"/>
      <c r="Y210" s="179"/>
      <c r="Z210" s="179"/>
      <c r="AA210" s="179"/>
      <c r="AB210" s="179"/>
      <c r="AC210" s="179"/>
      <c r="AD210" s="179"/>
      <c r="AE210" s="179"/>
      <c r="AF210" s="179"/>
    </row>
    <row r="211" ht="12.75" customHeight="1">
      <c r="A211" s="173"/>
      <c r="B211" s="227"/>
      <c r="C211" s="179"/>
      <c r="D211" s="179"/>
      <c r="E211" s="179"/>
      <c r="F211" s="179"/>
      <c r="G211" s="188"/>
      <c r="H211" s="188"/>
      <c r="I211" s="188"/>
      <c r="J211" s="188"/>
      <c r="K211" s="188"/>
      <c r="L211" s="188"/>
      <c r="M211" s="188"/>
      <c r="N211" s="188"/>
      <c r="O211" s="188"/>
      <c r="P211" s="188"/>
      <c r="Q211" s="188"/>
      <c r="R211" s="188"/>
      <c r="S211" s="188"/>
      <c r="T211" s="179"/>
      <c r="U211" s="179"/>
      <c r="V211" s="179"/>
      <c r="W211" s="179"/>
      <c r="X211" s="179"/>
      <c r="Y211" s="179"/>
      <c r="Z211" s="179"/>
      <c r="AA211" s="179"/>
      <c r="AB211" s="179"/>
      <c r="AC211" s="179"/>
      <c r="AD211" s="179"/>
      <c r="AE211" s="179"/>
      <c r="AF211" s="179"/>
    </row>
    <row r="212" ht="12.75" customHeight="1">
      <c r="A212" s="173"/>
      <c r="B212" s="227"/>
      <c r="C212" s="179"/>
      <c r="D212" s="179"/>
      <c r="E212" s="179"/>
      <c r="F212" s="179"/>
      <c r="G212" s="188"/>
      <c r="H212" s="188"/>
      <c r="I212" s="188"/>
      <c r="J212" s="188"/>
      <c r="K212" s="188"/>
      <c r="L212" s="188"/>
      <c r="M212" s="188"/>
      <c r="N212" s="188"/>
      <c r="O212" s="188"/>
      <c r="P212" s="188"/>
      <c r="Q212" s="188"/>
      <c r="R212" s="188"/>
      <c r="S212" s="188"/>
      <c r="T212" s="179"/>
      <c r="U212" s="179"/>
      <c r="V212" s="179"/>
      <c r="W212" s="179"/>
      <c r="X212" s="179"/>
      <c r="Y212" s="179"/>
      <c r="Z212" s="179"/>
      <c r="AA212" s="179"/>
      <c r="AB212" s="179"/>
      <c r="AC212" s="179"/>
      <c r="AD212" s="179"/>
      <c r="AE212" s="179"/>
      <c r="AF212" s="179"/>
    </row>
    <row r="213" ht="12.75" customHeight="1">
      <c r="A213" s="173"/>
      <c r="B213" s="227"/>
      <c r="C213" s="179"/>
      <c r="D213" s="179"/>
      <c r="E213" s="179"/>
      <c r="F213" s="179"/>
      <c r="G213" s="188"/>
      <c r="H213" s="188"/>
      <c r="I213" s="188"/>
      <c r="J213" s="188"/>
      <c r="K213" s="188"/>
      <c r="L213" s="188"/>
      <c r="M213" s="188"/>
      <c r="N213" s="188"/>
      <c r="O213" s="188"/>
      <c r="P213" s="188"/>
      <c r="Q213" s="188"/>
      <c r="R213" s="188"/>
      <c r="S213" s="188"/>
      <c r="T213" s="179"/>
      <c r="U213" s="179"/>
      <c r="V213" s="179"/>
      <c r="W213" s="179"/>
      <c r="X213" s="179"/>
      <c r="Y213" s="179"/>
      <c r="Z213" s="179"/>
      <c r="AA213" s="179"/>
      <c r="AB213" s="179"/>
      <c r="AC213" s="179"/>
      <c r="AD213" s="179"/>
      <c r="AE213" s="179"/>
      <c r="AF213" s="179"/>
    </row>
    <row r="214" ht="12.75" customHeight="1">
      <c r="A214" s="173"/>
      <c r="B214" s="227"/>
      <c r="C214" s="179"/>
      <c r="D214" s="179"/>
      <c r="E214" s="179"/>
      <c r="F214" s="179"/>
      <c r="G214" s="188"/>
      <c r="H214" s="188"/>
      <c r="I214" s="188"/>
      <c r="J214" s="188"/>
      <c r="K214" s="188"/>
      <c r="L214" s="188"/>
      <c r="M214" s="188"/>
      <c r="N214" s="188"/>
      <c r="O214" s="188"/>
      <c r="P214" s="188"/>
      <c r="Q214" s="188"/>
      <c r="R214" s="188"/>
      <c r="S214" s="188"/>
      <c r="T214" s="179"/>
      <c r="U214" s="179"/>
      <c r="V214" s="179"/>
      <c r="W214" s="179"/>
      <c r="X214" s="179"/>
      <c r="Y214" s="179"/>
      <c r="Z214" s="179"/>
      <c r="AA214" s="179"/>
      <c r="AB214" s="179"/>
      <c r="AC214" s="179"/>
      <c r="AD214" s="179"/>
      <c r="AE214" s="179"/>
      <c r="AF214" s="179"/>
    </row>
    <row r="215" ht="12.75" customHeight="1">
      <c r="A215" s="173"/>
      <c r="B215" s="227"/>
      <c r="C215" s="179"/>
      <c r="D215" s="179"/>
      <c r="E215" s="179"/>
      <c r="F215" s="179"/>
      <c r="G215" s="188"/>
      <c r="H215" s="188"/>
      <c r="I215" s="188"/>
      <c r="J215" s="188"/>
      <c r="K215" s="188"/>
      <c r="L215" s="188"/>
      <c r="M215" s="188"/>
      <c r="N215" s="188"/>
      <c r="O215" s="188"/>
      <c r="P215" s="188"/>
      <c r="Q215" s="188"/>
      <c r="R215" s="188"/>
      <c r="S215" s="188"/>
      <c r="T215" s="179"/>
      <c r="U215" s="179"/>
      <c r="V215" s="179"/>
      <c r="W215" s="179"/>
      <c r="X215" s="179"/>
      <c r="Y215" s="179"/>
      <c r="Z215" s="179"/>
      <c r="AA215" s="179"/>
      <c r="AB215" s="179"/>
      <c r="AC215" s="179"/>
      <c r="AD215" s="179"/>
      <c r="AE215" s="179"/>
      <c r="AF215" s="179"/>
    </row>
    <row r="216" ht="12.75" customHeight="1">
      <c r="A216" s="173"/>
      <c r="B216" s="227"/>
      <c r="C216" s="179"/>
      <c r="D216" s="179"/>
      <c r="E216" s="179"/>
      <c r="F216" s="179"/>
      <c r="G216" s="188"/>
      <c r="H216" s="188"/>
      <c r="I216" s="188"/>
      <c r="J216" s="188"/>
      <c r="K216" s="188"/>
      <c r="L216" s="188"/>
      <c r="M216" s="188"/>
      <c r="N216" s="188"/>
      <c r="O216" s="188"/>
      <c r="P216" s="188"/>
      <c r="Q216" s="188"/>
      <c r="R216" s="188"/>
      <c r="S216" s="188"/>
      <c r="T216" s="179"/>
      <c r="U216" s="179"/>
      <c r="V216" s="179"/>
      <c r="W216" s="179"/>
      <c r="X216" s="179"/>
      <c r="Y216" s="179"/>
      <c r="Z216" s="179"/>
      <c r="AA216" s="179"/>
      <c r="AB216" s="179"/>
      <c r="AC216" s="179"/>
      <c r="AD216" s="179"/>
      <c r="AE216" s="179"/>
      <c r="AF216" s="179"/>
    </row>
    <row r="217" ht="12.75" customHeight="1">
      <c r="A217" s="173"/>
      <c r="B217" s="227"/>
      <c r="C217" s="179"/>
      <c r="D217" s="179"/>
      <c r="E217" s="179"/>
      <c r="F217" s="179"/>
      <c r="G217" s="188"/>
      <c r="H217" s="188"/>
      <c r="I217" s="188"/>
      <c r="J217" s="188"/>
      <c r="K217" s="188"/>
      <c r="L217" s="188"/>
      <c r="M217" s="188"/>
      <c r="N217" s="188"/>
      <c r="O217" s="188"/>
      <c r="P217" s="188"/>
      <c r="Q217" s="188"/>
      <c r="R217" s="188"/>
      <c r="S217" s="188"/>
      <c r="T217" s="179"/>
      <c r="U217" s="179"/>
      <c r="V217" s="179"/>
      <c r="W217" s="179"/>
      <c r="X217" s="179"/>
      <c r="Y217" s="179"/>
      <c r="Z217" s="179"/>
      <c r="AA217" s="179"/>
      <c r="AB217" s="179"/>
      <c r="AC217" s="179"/>
      <c r="AD217" s="179"/>
      <c r="AE217" s="179"/>
      <c r="AF217" s="179"/>
    </row>
    <row r="218" ht="12.75" customHeight="1">
      <c r="A218" s="173"/>
      <c r="B218" s="227"/>
      <c r="C218" s="179"/>
      <c r="D218" s="179"/>
      <c r="E218" s="179"/>
      <c r="F218" s="179"/>
      <c r="G218" s="188"/>
      <c r="H218" s="188"/>
      <c r="I218" s="188"/>
      <c r="J218" s="188"/>
      <c r="K218" s="188"/>
      <c r="L218" s="188"/>
      <c r="M218" s="188"/>
      <c r="N218" s="188"/>
      <c r="O218" s="188"/>
      <c r="P218" s="188"/>
      <c r="Q218" s="188"/>
      <c r="R218" s="188"/>
      <c r="S218" s="188"/>
      <c r="T218" s="179"/>
      <c r="U218" s="179"/>
      <c r="V218" s="179"/>
      <c r="W218" s="179"/>
      <c r="X218" s="179"/>
      <c r="Y218" s="179"/>
      <c r="Z218" s="179"/>
      <c r="AA218" s="179"/>
      <c r="AB218" s="179"/>
      <c r="AC218" s="179"/>
      <c r="AD218" s="179"/>
      <c r="AE218" s="179"/>
      <c r="AF218" s="179"/>
    </row>
    <row r="219" ht="12.75" customHeight="1">
      <c r="A219" s="173"/>
      <c r="B219" s="227"/>
      <c r="C219" s="179"/>
      <c r="D219" s="179"/>
      <c r="E219" s="179"/>
      <c r="F219" s="179"/>
      <c r="G219" s="188"/>
      <c r="H219" s="188"/>
      <c r="I219" s="188"/>
      <c r="J219" s="188"/>
      <c r="K219" s="188"/>
      <c r="L219" s="188"/>
      <c r="M219" s="188"/>
      <c r="N219" s="188"/>
      <c r="O219" s="188"/>
      <c r="P219" s="188"/>
      <c r="Q219" s="188"/>
      <c r="R219" s="188"/>
      <c r="S219" s="188"/>
      <c r="T219" s="179"/>
      <c r="U219" s="179"/>
      <c r="V219" s="179"/>
      <c r="W219" s="179"/>
      <c r="X219" s="179"/>
      <c r="Y219" s="179"/>
      <c r="Z219" s="179"/>
      <c r="AA219" s="179"/>
      <c r="AB219" s="179"/>
      <c r="AC219" s="179"/>
      <c r="AD219" s="179"/>
      <c r="AE219" s="179"/>
      <c r="AF219" s="179"/>
    </row>
    <row r="220" ht="15.75" customHeight="1">
      <c r="A220" s="188"/>
      <c r="B220" s="188"/>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c r="AC220" s="188"/>
      <c r="AD220" s="188"/>
      <c r="AE220" s="188"/>
      <c r="AF220" s="188"/>
    </row>
    <row r="221" ht="15.75" customHeight="1">
      <c r="A221" s="188"/>
      <c r="B221" s="188"/>
      <c r="C221" s="188"/>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88"/>
      <c r="AC221" s="188"/>
      <c r="AD221" s="188"/>
      <c r="AE221" s="188"/>
      <c r="AF221" s="188"/>
    </row>
    <row r="222" ht="15.75" customHeight="1">
      <c r="A222" s="188"/>
      <c r="B222" s="188"/>
      <c r="C222" s="188"/>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c r="AC222" s="188"/>
      <c r="AD222" s="188"/>
      <c r="AE222" s="188"/>
      <c r="AF222" s="188"/>
    </row>
    <row r="223" ht="15.75" customHeight="1">
      <c r="A223" s="188"/>
      <c r="B223" s="188"/>
      <c r="C223" s="188"/>
      <c r="D223" s="188"/>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c r="AA223" s="188"/>
      <c r="AB223" s="188"/>
      <c r="AC223" s="188"/>
      <c r="AD223" s="188"/>
      <c r="AE223" s="188"/>
      <c r="AF223" s="188"/>
    </row>
    <row r="224" ht="15.75" customHeight="1">
      <c r="A224" s="188"/>
      <c r="B224" s="188"/>
      <c r="C224" s="188"/>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c r="AA224" s="188"/>
      <c r="AB224" s="188"/>
      <c r="AC224" s="188"/>
      <c r="AD224" s="188"/>
      <c r="AE224" s="188"/>
      <c r="AF224" s="188"/>
    </row>
    <row r="225" ht="15.75" customHeight="1">
      <c r="A225" s="188"/>
      <c r="B225" s="188"/>
      <c r="C225" s="188"/>
      <c r="D225" s="188"/>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c r="AA225" s="188"/>
      <c r="AB225" s="188"/>
      <c r="AC225" s="188"/>
      <c r="AD225" s="188"/>
      <c r="AE225" s="188"/>
      <c r="AF225" s="188"/>
    </row>
    <row r="226" ht="15.75" customHeight="1">
      <c r="A226" s="188"/>
      <c r="B226" s="188"/>
      <c r="C226" s="188"/>
      <c r="D226" s="188"/>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c r="AA226" s="188"/>
      <c r="AB226" s="188"/>
      <c r="AC226" s="188"/>
      <c r="AD226" s="188"/>
      <c r="AE226" s="188"/>
      <c r="AF226" s="188"/>
    </row>
    <row r="227" ht="15.75" customHeight="1">
      <c r="A227" s="188"/>
      <c r="B227" s="188"/>
      <c r="C227" s="188"/>
      <c r="D227" s="188"/>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c r="AA227" s="188"/>
      <c r="AB227" s="188"/>
      <c r="AC227" s="188"/>
      <c r="AD227" s="188"/>
      <c r="AE227" s="188"/>
      <c r="AF227" s="188"/>
    </row>
    <row r="228" ht="15.75" customHeight="1">
      <c r="A228" s="188"/>
      <c r="B228" s="188"/>
      <c r="C228" s="188"/>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row>
    <row r="229" ht="15.75" customHeight="1">
      <c r="A229" s="188"/>
      <c r="B229" s="188"/>
      <c r="C229" s="188"/>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c r="AA229" s="188"/>
      <c r="AB229" s="188"/>
      <c r="AC229" s="188"/>
      <c r="AD229" s="188"/>
      <c r="AE229" s="188"/>
      <c r="AF229" s="188"/>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B2:Q2"/>
    <mergeCell ref="B5:B7"/>
    <mergeCell ref="C5:C7"/>
    <mergeCell ref="D5:D7"/>
    <mergeCell ref="E5:H5"/>
    <mergeCell ref="I5:I7"/>
    <mergeCell ref="J5:J7"/>
    <mergeCell ref="C20:C21"/>
    <mergeCell ref="D20:D21"/>
    <mergeCell ref="B30:B31"/>
    <mergeCell ref="C30:C31"/>
    <mergeCell ref="D30:D31"/>
    <mergeCell ref="E30:E31"/>
    <mergeCell ref="E20:E21"/>
    <mergeCell ref="F20:G20"/>
    <mergeCell ref="H20:H21"/>
    <mergeCell ref="I20:I21"/>
    <mergeCell ref="H30:J30"/>
    <mergeCell ref="K5:N5"/>
    <mergeCell ref="O5:Q7"/>
    <mergeCell ref="K6:L6"/>
    <mergeCell ref="M6:M7"/>
    <mergeCell ref="N6:N7"/>
    <mergeCell ref="O8:Q16"/>
    <mergeCell ref="B20:B21"/>
  </mergeCells>
  <conditionalFormatting sqref="M6:N6 M8:N17 Q1:Q4 Q18:Q1000">
    <cfRule type="cellIs" dxfId="3" priority="1" operator="equal">
      <formula>"ok"</formula>
    </cfRule>
  </conditionalFormatting>
  <conditionalFormatting sqref="M6:N6 M8:N17 Q1:Q4 Q18:Q1000">
    <cfRule type="cellIs" dxfId="4" priority="2" operator="equal">
      <formula>"Revisar"</formula>
    </cfRule>
  </conditionalFormatting>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3.57"/>
    <col customWidth="1" min="2" max="2" width="35.43"/>
    <col customWidth="1" min="3" max="4" width="23.43"/>
    <col customWidth="1" min="5" max="5" width="15.43"/>
    <col customWidth="1" min="6" max="6" width="14.29"/>
    <col customWidth="1" min="7" max="7" width="20.86"/>
    <col customWidth="1" min="8" max="10" width="22.43"/>
    <col customWidth="1" min="11" max="11" width="20.0"/>
    <col customWidth="1" min="12" max="12" width="20.14"/>
    <col customWidth="1" min="13" max="13" width="14.86"/>
    <col customWidth="1" min="14" max="14" width="18.0"/>
    <col customWidth="1" min="15" max="15" width="15.0"/>
    <col customWidth="1" min="16" max="16" width="13.71"/>
    <col customWidth="1" min="17" max="17" width="14.71"/>
    <col customWidth="1" min="18" max="18" width="15.57"/>
    <col customWidth="1" min="19" max="19" width="19.57"/>
    <col customWidth="1" min="20" max="20" width="17.14"/>
    <col customWidth="1" min="21" max="21" width="18.29"/>
    <col customWidth="1" min="22" max="22" width="15.71"/>
    <col customWidth="1" min="23" max="23" width="22.71"/>
    <col customWidth="1" min="24" max="24" width="25.0"/>
    <col customWidth="1" min="25" max="25" width="19.71"/>
    <col customWidth="1" min="26" max="26" width="18.71"/>
    <col customWidth="1" min="27" max="27" width="17.14"/>
    <col customWidth="1" min="28" max="28" width="15.14"/>
    <col customWidth="1" min="29" max="29" width="15.71"/>
    <col customWidth="1" min="30" max="30" width="14.86"/>
    <col customWidth="1" min="31" max="40" width="11.43"/>
  </cols>
  <sheetData>
    <row r="1" ht="15.7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row>
    <row r="2" ht="138.75" customHeight="1">
      <c r="A2" s="173"/>
      <c r="B2" s="272" t="s">
        <v>101</v>
      </c>
      <c r="C2" s="20"/>
      <c r="D2" s="20"/>
      <c r="E2" s="20"/>
      <c r="F2" s="20"/>
      <c r="G2" s="20"/>
      <c r="H2" s="20"/>
      <c r="I2" s="20"/>
      <c r="J2" s="20"/>
      <c r="K2" s="20"/>
      <c r="L2" s="20"/>
      <c r="M2" s="20"/>
      <c r="N2" s="20"/>
      <c r="O2" s="20"/>
      <c r="P2" s="20"/>
      <c r="Q2" s="20"/>
      <c r="R2" s="20"/>
      <c r="S2" s="20"/>
      <c r="T2" s="20"/>
      <c r="U2" s="20"/>
      <c r="V2" s="20"/>
      <c r="W2" s="21"/>
      <c r="X2" s="173"/>
      <c r="Y2" s="173"/>
      <c r="Z2" s="173"/>
      <c r="AA2" s="173"/>
      <c r="AB2" s="173"/>
      <c r="AC2" s="173"/>
      <c r="AD2" s="173"/>
      <c r="AE2" s="173"/>
      <c r="AF2" s="173"/>
      <c r="AG2" s="173"/>
      <c r="AH2" s="173"/>
      <c r="AI2" s="173"/>
      <c r="AJ2" s="173"/>
      <c r="AK2" s="173"/>
      <c r="AL2" s="173"/>
      <c r="AM2" s="173"/>
      <c r="AN2" s="173"/>
    </row>
    <row r="3" ht="15.0" customHeight="1">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row>
    <row r="4" ht="25.5" customHeight="1">
      <c r="A4" s="173"/>
      <c r="B4" s="173"/>
      <c r="C4" s="173"/>
      <c r="D4" s="173"/>
      <c r="E4" s="173"/>
      <c r="F4" s="173"/>
      <c r="G4" s="173"/>
      <c r="H4" s="273" t="s">
        <v>102</v>
      </c>
      <c r="I4" s="274"/>
      <c r="J4" s="274"/>
      <c r="K4" s="274"/>
      <c r="L4" s="274"/>
      <c r="M4" s="274"/>
      <c r="N4" s="274"/>
      <c r="O4" s="274"/>
      <c r="P4" s="274"/>
      <c r="Q4" s="274"/>
      <c r="R4" s="274"/>
      <c r="S4" s="275"/>
      <c r="T4" s="276" t="s">
        <v>103</v>
      </c>
      <c r="U4" s="274"/>
      <c r="V4" s="274"/>
      <c r="W4" s="275"/>
      <c r="X4" s="173"/>
      <c r="Y4" s="173"/>
      <c r="Z4" s="173"/>
      <c r="AA4" s="173"/>
      <c r="AB4" s="179"/>
      <c r="AC4" s="179"/>
      <c r="AD4" s="179"/>
      <c r="AE4" s="179"/>
      <c r="AF4" s="179"/>
      <c r="AG4" s="179"/>
      <c r="AH4" s="179"/>
      <c r="AI4" s="179"/>
      <c r="AJ4" s="179"/>
      <c r="AK4" s="179"/>
      <c r="AL4" s="179"/>
      <c r="AM4" s="179"/>
      <c r="AN4" s="179"/>
    </row>
    <row r="5">
      <c r="A5" s="173"/>
      <c r="B5" s="180" t="s">
        <v>104</v>
      </c>
      <c r="C5" s="180" t="s">
        <v>71</v>
      </c>
      <c r="D5" s="180" t="s">
        <v>105</v>
      </c>
      <c r="E5" s="180" t="s">
        <v>106</v>
      </c>
      <c r="F5" s="180" t="s">
        <v>107</v>
      </c>
      <c r="G5" s="180" t="s">
        <v>108</v>
      </c>
      <c r="H5" s="277" t="s">
        <v>109</v>
      </c>
      <c r="I5" s="278" t="s">
        <v>110</v>
      </c>
      <c r="J5" s="279" t="s">
        <v>111</v>
      </c>
      <c r="K5" s="186"/>
      <c r="L5" s="186"/>
      <c r="M5" s="186"/>
      <c r="N5" s="186"/>
      <c r="O5" s="186"/>
      <c r="P5" s="186"/>
      <c r="Q5" s="280"/>
      <c r="R5" s="281" t="s">
        <v>112</v>
      </c>
      <c r="S5" s="49"/>
      <c r="T5" s="282" t="s">
        <v>113</v>
      </c>
      <c r="U5" s="283" t="s">
        <v>114</v>
      </c>
      <c r="V5" s="283" t="s">
        <v>115</v>
      </c>
      <c r="W5" s="284" t="s">
        <v>116</v>
      </c>
      <c r="X5" s="285"/>
      <c r="Y5" s="285"/>
      <c r="Z5" s="285"/>
      <c r="AA5" s="285"/>
      <c r="AB5" s="285"/>
      <c r="AC5" s="285"/>
      <c r="AD5" s="285"/>
      <c r="AE5" s="179"/>
      <c r="AF5" s="179"/>
      <c r="AG5" s="179"/>
      <c r="AH5" s="179"/>
      <c r="AI5" s="179"/>
      <c r="AJ5" s="179"/>
      <c r="AK5" s="179"/>
      <c r="AL5" s="179"/>
      <c r="AM5" s="179"/>
      <c r="AN5" s="179"/>
    </row>
    <row r="6" ht="18.0" customHeight="1">
      <c r="A6" s="173"/>
      <c r="B6" s="189"/>
      <c r="C6" s="189"/>
      <c r="D6" s="189"/>
      <c r="E6" s="189"/>
      <c r="F6" s="189"/>
      <c r="G6" s="189"/>
      <c r="H6" s="190"/>
      <c r="I6" s="191"/>
      <c r="J6" s="286" t="s">
        <v>117</v>
      </c>
      <c r="K6" s="255"/>
      <c r="L6" s="255"/>
      <c r="M6" s="195"/>
      <c r="N6" s="287" t="s">
        <v>118</v>
      </c>
      <c r="O6" s="255"/>
      <c r="P6" s="255"/>
      <c r="Q6" s="195"/>
      <c r="R6" s="288" t="s">
        <v>119</v>
      </c>
      <c r="S6" s="289"/>
      <c r="T6" s="290"/>
      <c r="U6" s="190"/>
      <c r="V6" s="190"/>
      <c r="W6" s="291"/>
      <c r="X6" s="285"/>
      <c r="Y6" s="285"/>
      <c r="AB6" s="285"/>
      <c r="AE6" s="179"/>
      <c r="AF6" s="179"/>
      <c r="AG6" s="179"/>
      <c r="AH6" s="179"/>
      <c r="AI6" s="179"/>
      <c r="AJ6" s="179"/>
      <c r="AK6" s="179"/>
      <c r="AL6" s="179"/>
      <c r="AM6" s="179"/>
      <c r="AN6" s="179"/>
    </row>
    <row r="7">
      <c r="A7" s="173"/>
      <c r="B7" s="53"/>
      <c r="C7" s="53"/>
      <c r="D7" s="53"/>
      <c r="E7" s="53"/>
      <c r="F7" s="53"/>
      <c r="G7" s="53"/>
      <c r="H7" s="197"/>
      <c r="I7" s="144"/>
      <c r="J7" s="292" t="s">
        <v>120</v>
      </c>
      <c r="K7" s="293" t="s">
        <v>121</v>
      </c>
      <c r="L7" s="293" t="s">
        <v>122</v>
      </c>
      <c r="M7" s="293" t="s">
        <v>123</v>
      </c>
      <c r="N7" s="293" t="s">
        <v>124</v>
      </c>
      <c r="O7" s="293" t="s">
        <v>125</v>
      </c>
      <c r="P7" s="293" t="s">
        <v>126</v>
      </c>
      <c r="Q7" s="294" t="s">
        <v>123</v>
      </c>
      <c r="R7" s="295" t="s">
        <v>127</v>
      </c>
      <c r="S7" s="296" t="s">
        <v>128</v>
      </c>
      <c r="T7" s="297"/>
      <c r="U7" s="197"/>
      <c r="V7" s="197"/>
      <c r="W7" s="256"/>
      <c r="X7" s="285"/>
      <c r="Y7" s="285"/>
      <c r="Z7" s="285"/>
      <c r="AA7" s="285"/>
      <c r="AB7" s="285"/>
      <c r="AC7" s="285"/>
      <c r="AD7" s="285"/>
      <c r="AE7" s="179"/>
      <c r="AF7" s="179"/>
      <c r="AG7" s="179"/>
      <c r="AH7" s="179"/>
      <c r="AI7" s="179"/>
      <c r="AJ7" s="179"/>
      <c r="AK7" s="179"/>
      <c r="AL7" s="179"/>
      <c r="AM7" s="179"/>
      <c r="AN7" s="179"/>
    </row>
    <row r="8" ht="12.75" customHeight="1">
      <c r="A8" s="173"/>
      <c r="B8" s="202"/>
      <c r="C8" s="298"/>
      <c r="D8" s="298"/>
      <c r="E8" s="299"/>
      <c r="F8" s="299"/>
      <c r="G8" s="300"/>
      <c r="H8" s="301"/>
      <c r="I8" s="302">
        <v>0.0</v>
      </c>
      <c r="J8" s="302">
        <v>0.0</v>
      </c>
      <c r="K8" s="302">
        <v>0.0</v>
      </c>
      <c r="L8" s="302">
        <v>0.0</v>
      </c>
      <c r="M8" s="303">
        <f t="shared" ref="M8:M22" si="1">+K8-L8</f>
        <v>0</v>
      </c>
      <c r="N8" s="302">
        <v>0.0</v>
      </c>
      <c r="O8" s="302">
        <v>0.0</v>
      </c>
      <c r="P8" s="302">
        <v>0.0</v>
      </c>
      <c r="Q8" s="303">
        <f t="shared" ref="Q8:Q22" si="2">+O8-P8</f>
        <v>0</v>
      </c>
      <c r="R8" s="302">
        <f t="shared" ref="R8:R22" si="3">+(IF(G8="indefinido",I8*2.4%,I8*2.8%))</f>
        <v>0</v>
      </c>
      <c r="S8" s="302">
        <f t="shared" ref="S8:S22" si="4">I8-R8</f>
        <v>0</v>
      </c>
      <c r="T8" s="304">
        <f t="shared" ref="T8:T22" si="5">M8+Q8</f>
        <v>0</v>
      </c>
      <c r="U8" s="304">
        <f t="shared" ref="U8:U22" si="6">J8+N8+R8</f>
        <v>0</v>
      </c>
      <c r="V8" s="304">
        <f t="shared" ref="V8:V22" si="7">H8*I8</f>
        <v>0</v>
      </c>
      <c r="W8" s="305">
        <f t="shared" ref="W8:W22" si="8">V8-U8-T8</f>
        <v>0</v>
      </c>
      <c r="X8" s="306"/>
      <c r="Y8" s="306"/>
      <c r="Z8" s="306"/>
      <c r="AA8" s="306"/>
      <c r="AB8" s="306"/>
      <c r="AC8" s="306"/>
      <c r="AD8" s="306"/>
      <c r="AE8" s="179"/>
      <c r="AF8" s="179"/>
      <c r="AG8" s="179"/>
      <c r="AH8" s="179"/>
      <c r="AI8" s="179"/>
      <c r="AJ8" s="179"/>
      <c r="AK8" s="179"/>
      <c r="AL8" s="179"/>
      <c r="AM8" s="179"/>
      <c r="AN8" s="179"/>
    </row>
    <row r="9" ht="12.75" customHeight="1">
      <c r="A9" s="173"/>
      <c r="B9" s="211"/>
      <c r="C9" s="298"/>
      <c r="D9" s="298"/>
      <c r="E9" s="299"/>
      <c r="F9" s="299"/>
      <c r="G9" s="300"/>
      <c r="H9" s="301"/>
      <c r="I9" s="302">
        <v>0.0</v>
      </c>
      <c r="J9" s="302">
        <v>0.0</v>
      </c>
      <c r="K9" s="302">
        <v>0.0</v>
      </c>
      <c r="L9" s="302">
        <v>0.0</v>
      </c>
      <c r="M9" s="303">
        <f t="shared" si="1"/>
        <v>0</v>
      </c>
      <c r="N9" s="302">
        <v>0.0</v>
      </c>
      <c r="O9" s="302">
        <v>0.0</v>
      </c>
      <c r="P9" s="302">
        <v>0.0</v>
      </c>
      <c r="Q9" s="307">
        <f t="shared" si="2"/>
        <v>0</v>
      </c>
      <c r="R9" s="302">
        <f t="shared" si="3"/>
        <v>0</v>
      </c>
      <c r="S9" s="302">
        <f t="shared" si="4"/>
        <v>0</v>
      </c>
      <c r="T9" s="304">
        <f t="shared" si="5"/>
        <v>0</v>
      </c>
      <c r="U9" s="304">
        <f t="shared" si="6"/>
        <v>0</v>
      </c>
      <c r="V9" s="304">
        <f t="shared" si="7"/>
        <v>0</v>
      </c>
      <c r="W9" s="305">
        <f t="shared" si="8"/>
        <v>0</v>
      </c>
      <c r="X9" s="306"/>
      <c r="Y9" s="306"/>
      <c r="Z9" s="306"/>
      <c r="AA9" s="306"/>
      <c r="AB9" s="306"/>
      <c r="AC9" s="306"/>
      <c r="AD9" s="306"/>
      <c r="AE9" s="179"/>
      <c r="AF9" s="179"/>
      <c r="AG9" s="179"/>
      <c r="AH9" s="179"/>
      <c r="AI9" s="179"/>
      <c r="AJ9" s="179"/>
      <c r="AK9" s="179"/>
      <c r="AL9" s="179"/>
      <c r="AM9" s="179"/>
      <c r="AN9" s="179"/>
    </row>
    <row r="10" ht="12.75" customHeight="1">
      <c r="A10" s="173"/>
      <c r="B10" s="211"/>
      <c r="C10" s="298"/>
      <c r="D10" s="298"/>
      <c r="E10" s="299"/>
      <c r="F10" s="299"/>
      <c r="G10" s="300"/>
      <c r="H10" s="301"/>
      <c r="I10" s="302">
        <v>0.0</v>
      </c>
      <c r="J10" s="302">
        <v>0.0</v>
      </c>
      <c r="K10" s="302">
        <v>0.0</v>
      </c>
      <c r="L10" s="302">
        <v>0.0</v>
      </c>
      <c r="M10" s="303">
        <f t="shared" si="1"/>
        <v>0</v>
      </c>
      <c r="N10" s="302">
        <v>0.0</v>
      </c>
      <c r="O10" s="302">
        <v>0.0</v>
      </c>
      <c r="P10" s="302">
        <v>0.0</v>
      </c>
      <c r="Q10" s="307">
        <f t="shared" si="2"/>
        <v>0</v>
      </c>
      <c r="R10" s="302">
        <f t="shared" si="3"/>
        <v>0</v>
      </c>
      <c r="S10" s="302">
        <f t="shared" si="4"/>
        <v>0</v>
      </c>
      <c r="T10" s="304">
        <f t="shared" si="5"/>
        <v>0</v>
      </c>
      <c r="U10" s="304">
        <f t="shared" si="6"/>
        <v>0</v>
      </c>
      <c r="V10" s="304">
        <f t="shared" si="7"/>
        <v>0</v>
      </c>
      <c r="W10" s="305">
        <f t="shared" si="8"/>
        <v>0</v>
      </c>
      <c r="X10" s="306"/>
      <c r="Y10" s="306"/>
      <c r="Z10" s="306"/>
      <c r="AA10" s="306"/>
      <c r="AB10" s="306"/>
      <c r="AC10" s="306"/>
      <c r="AD10" s="306"/>
      <c r="AE10" s="179"/>
      <c r="AF10" s="179"/>
      <c r="AG10" s="179"/>
      <c r="AH10" s="179"/>
      <c r="AI10" s="179"/>
      <c r="AJ10" s="179"/>
      <c r="AK10" s="179"/>
      <c r="AL10" s="179"/>
      <c r="AM10" s="179"/>
      <c r="AN10" s="179"/>
    </row>
    <row r="11" ht="12.75" customHeight="1">
      <c r="A11" s="173"/>
      <c r="B11" s="211"/>
      <c r="C11" s="298"/>
      <c r="D11" s="298"/>
      <c r="E11" s="299"/>
      <c r="F11" s="299"/>
      <c r="G11" s="300"/>
      <c r="H11" s="301"/>
      <c r="I11" s="302">
        <v>0.0</v>
      </c>
      <c r="J11" s="302">
        <v>0.0</v>
      </c>
      <c r="K11" s="302">
        <v>0.0</v>
      </c>
      <c r="L11" s="302">
        <v>0.0</v>
      </c>
      <c r="M11" s="303">
        <f t="shared" si="1"/>
        <v>0</v>
      </c>
      <c r="N11" s="302">
        <v>0.0</v>
      </c>
      <c r="O11" s="302">
        <v>0.0</v>
      </c>
      <c r="P11" s="302">
        <v>0.0</v>
      </c>
      <c r="Q11" s="307">
        <f t="shared" si="2"/>
        <v>0</v>
      </c>
      <c r="R11" s="302">
        <f t="shared" si="3"/>
        <v>0</v>
      </c>
      <c r="S11" s="302">
        <f t="shared" si="4"/>
        <v>0</v>
      </c>
      <c r="T11" s="304">
        <f t="shared" si="5"/>
        <v>0</v>
      </c>
      <c r="U11" s="304">
        <f t="shared" si="6"/>
        <v>0</v>
      </c>
      <c r="V11" s="304">
        <f t="shared" si="7"/>
        <v>0</v>
      </c>
      <c r="W11" s="305">
        <f t="shared" si="8"/>
        <v>0</v>
      </c>
      <c r="X11" s="306"/>
      <c r="Y11" s="306"/>
      <c r="Z11" s="306"/>
      <c r="AA11" s="306"/>
      <c r="AB11" s="306"/>
      <c r="AC11" s="306"/>
      <c r="AD11" s="306"/>
      <c r="AE11" s="179"/>
      <c r="AF11" s="179"/>
      <c r="AG11" s="179"/>
      <c r="AH11" s="179"/>
      <c r="AI11" s="179"/>
      <c r="AJ11" s="179"/>
      <c r="AK11" s="179"/>
      <c r="AL11" s="179"/>
      <c r="AM11" s="179"/>
      <c r="AN11" s="179"/>
    </row>
    <row r="12" ht="12.75" customHeight="1">
      <c r="A12" s="173"/>
      <c r="B12" s="211"/>
      <c r="C12" s="298"/>
      <c r="D12" s="298"/>
      <c r="E12" s="299"/>
      <c r="F12" s="299"/>
      <c r="G12" s="300"/>
      <c r="H12" s="301"/>
      <c r="I12" s="302">
        <v>0.0</v>
      </c>
      <c r="J12" s="302">
        <v>0.0</v>
      </c>
      <c r="K12" s="302">
        <v>0.0</v>
      </c>
      <c r="L12" s="302">
        <v>0.0</v>
      </c>
      <c r="M12" s="303">
        <f t="shared" si="1"/>
        <v>0</v>
      </c>
      <c r="N12" s="302">
        <v>0.0</v>
      </c>
      <c r="O12" s="302">
        <v>0.0</v>
      </c>
      <c r="P12" s="302">
        <v>0.0</v>
      </c>
      <c r="Q12" s="307">
        <f t="shared" si="2"/>
        <v>0</v>
      </c>
      <c r="R12" s="302">
        <f t="shared" si="3"/>
        <v>0</v>
      </c>
      <c r="S12" s="302">
        <f t="shared" si="4"/>
        <v>0</v>
      </c>
      <c r="T12" s="304">
        <f t="shared" si="5"/>
        <v>0</v>
      </c>
      <c r="U12" s="304">
        <f t="shared" si="6"/>
        <v>0</v>
      </c>
      <c r="V12" s="304">
        <f t="shared" si="7"/>
        <v>0</v>
      </c>
      <c r="W12" s="305">
        <f t="shared" si="8"/>
        <v>0</v>
      </c>
      <c r="X12" s="306"/>
      <c r="Y12" s="306"/>
      <c r="Z12" s="306"/>
      <c r="AA12" s="306"/>
      <c r="AB12" s="306"/>
      <c r="AC12" s="306"/>
      <c r="AD12" s="306"/>
      <c r="AE12" s="179"/>
      <c r="AF12" s="179"/>
      <c r="AG12" s="179"/>
      <c r="AH12" s="179"/>
      <c r="AI12" s="179"/>
      <c r="AJ12" s="179"/>
      <c r="AK12" s="179"/>
      <c r="AL12" s="179"/>
      <c r="AM12" s="179"/>
      <c r="AN12" s="179"/>
    </row>
    <row r="13" ht="12.75" customHeight="1">
      <c r="A13" s="173"/>
      <c r="B13" s="211"/>
      <c r="C13" s="298"/>
      <c r="D13" s="298"/>
      <c r="E13" s="299"/>
      <c r="F13" s="299"/>
      <c r="G13" s="300"/>
      <c r="H13" s="301"/>
      <c r="I13" s="302">
        <v>0.0</v>
      </c>
      <c r="J13" s="302">
        <v>0.0</v>
      </c>
      <c r="K13" s="302">
        <v>0.0</v>
      </c>
      <c r="L13" s="302">
        <v>0.0</v>
      </c>
      <c r="M13" s="303">
        <f t="shared" si="1"/>
        <v>0</v>
      </c>
      <c r="N13" s="302">
        <v>0.0</v>
      </c>
      <c r="O13" s="302">
        <v>0.0</v>
      </c>
      <c r="P13" s="302">
        <v>0.0</v>
      </c>
      <c r="Q13" s="307">
        <f t="shared" si="2"/>
        <v>0</v>
      </c>
      <c r="R13" s="302">
        <f t="shared" si="3"/>
        <v>0</v>
      </c>
      <c r="S13" s="302">
        <f t="shared" si="4"/>
        <v>0</v>
      </c>
      <c r="T13" s="304">
        <f t="shared" si="5"/>
        <v>0</v>
      </c>
      <c r="U13" s="304">
        <f t="shared" si="6"/>
        <v>0</v>
      </c>
      <c r="V13" s="304">
        <f t="shared" si="7"/>
        <v>0</v>
      </c>
      <c r="W13" s="305">
        <f t="shared" si="8"/>
        <v>0</v>
      </c>
      <c r="X13" s="306"/>
      <c r="Y13" s="306"/>
      <c r="Z13" s="306"/>
      <c r="AA13" s="306"/>
      <c r="AB13" s="306"/>
      <c r="AC13" s="306"/>
      <c r="AD13" s="306"/>
      <c r="AE13" s="179"/>
      <c r="AF13" s="179"/>
      <c r="AG13" s="179"/>
      <c r="AH13" s="179"/>
      <c r="AI13" s="179"/>
      <c r="AJ13" s="179"/>
      <c r="AK13" s="179"/>
      <c r="AL13" s="179"/>
      <c r="AM13" s="179"/>
      <c r="AN13" s="179"/>
    </row>
    <row r="14" ht="12.75" customHeight="1">
      <c r="A14" s="173"/>
      <c r="B14" s="211"/>
      <c r="C14" s="298"/>
      <c r="D14" s="298"/>
      <c r="E14" s="299"/>
      <c r="F14" s="299"/>
      <c r="G14" s="300"/>
      <c r="H14" s="301"/>
      <c r="I14" s="302">
        <v>0.0</v>
      </c>
      <c r="J14" s="302">
        <v>0.0</v>
      </c>
      <c r="K14" s="302">
        <v>0.0</v>
      </c>
      <c r="L14" s="302">
        <v>0.0</v>
      </c>
      <c r="M14" s="303">
        <f t="shared" si="1"/>
        <v>0</v>
      </c>
      <c r="N14" s="302">
        <v>0.0</v>
      </c>
      <c r="O14" s="302">
        <v>0.0</v>
      </c>
      <c r="P14" s="302">
        <v>0.0</v>
      </c>
      <c r="Q14" s="307">
        <f t="shared" si="2"/>
        <v>0</v>
      </c>
      <c r="R14" s="302">
        <f t="shared" si="3"/>
        <v>0</v>
      </c>
      <c r="S14" s="302">
        <f t="shared" si="4"/>
        <v>0</v>
      </c>
      <c r="T14" s="304">
        <f t="shared" si="5"/>
        <v>0</v>
      </c>
      <c r="U14" s="304">
        <f t="shared" si="6"/>
        <v>0</v>
      </c>
      <c r="V14" s="304">
        <f t="shared" si="7"/>
        <v>0</v>
      </c>
      <c r="W14" s="305">
        <f t="shared" si="8"/>
        <v>0</v>
      </c>
      <c r="X14" s="306"/>
      <c r="Y14" s="306"/>
      <c r="Z14" s="306"/>
      <c r="AA14" s="306"/>
      <c r="AB14" s="306"/>
      <c r="AC14" s="306"/>
      <c r="AD14" s="306"/>
      <c r="AE14" s="179"/>
      <c r="AF14" s="179"/>
      <c r="AG14" s="179"/>
      <c r="AH14" s="179"/>
      <c r="AI14" s="179"/>
      <c r="AJ14" s="179"/>
      <c r="AK14" s="179"/>
      <c r="AL14" s="179"/>
      <c r="AM14" s="179"/>
      <c r="AN14" s="179"/>
    </row>
    <row r="15" ht="12.75" customHeight="1">
      <c r="A15" s="173"/>
      <c r="B15" s="211"/>
      <c r="C15" s="298"/>
      <c r="D15" s="298"/>
      <c r="E15" s="299"/>
      <c r="F15" s="299"/>
      <c r="G15" s="300"/>
      <c r="H15" s="301"/>
      <c r="I15" s="302">
        <v>0.0</v>
      </c>
      <c r="J15" s="302">
        <v>0.0</v>
      </c>
      <c r="K15" s="302">
        <v>0.0</v>
      </c>
      <c r="L15" s="302">
        <v>0.0</v>
      </c>
      <c r="M15" s="303">
        <f t="shared" si="1"/>
        <v>0</v>
      </c>
      <c r="N15" s="302">
        <v>0.0</v>
      </c>
      <c r="O15" s="302">
        <v>0.0</v>
      </c>
      <c r="P15" s="302">
        <v>0.0</v>
      </c>
      <c r="Q15" s="307">
        <f t="shared" si="2"/>
        <v>0</v>
      </c>
      <c r="R15" s="302">
        <f t="shared" si="3"/>
        <v>0</v>
      </c>
      <c r="S15" s="302">
        <f t="shared" si="4"/>
        <v>0</v>
      </c>
      <c r="T15" s="304">
        <f t="shared" si="5"/>
        <v>0</v>
      </c>
      <c r="U15" s="304">
        <f t="shared" si="6"/>
        <v>0</v>
      </c>
      <c r="V15" s="304">
        <f t="shared" si="7"/>
        <v>0</v>
      </c>
      <c r="W15" s="305">
        <f t="shared" si="8"/>
        <v>0</v>
      </c>
      <c r="X15" s="306"/>
      <c r="Y15" s="306"/>
      <c r="Z15" s="306"/>
      <c r="AA15" s="306"/>
      <c r="AB15" s="306"/>
      <c r="AC15" s="306"/>
      <c r="AD15" s="306"/>
      <c r="AE15" s="179"/>
      <c r="AF15" s="179"/>
      <c r="AG15" s="179"/>
      <c r="AH15" s="179"/>
      <c r="AI15" s="179"/>
      <c r="AJ15" s="179"/>
      <c r="AK15" s="179"/>
      <c r="AL15" s="179"/>
      <c r="AM15" s="179"/>
      <c r="AN15" s="179"/>
    </row>
    <row r="16" ht="12.75" customHeight="1">
      <c r="A16" s="173"/>
      <c r="B16" s="211"/>
      <c r="C16" s="298"/>
      <c r="D16" s="298"/>
      <c r="E16" s="299"/>
      <c r="F16" s="299"/>
      <c r="G16" s="300"/>
      <c r="H16" s="301"/>
      <c r="I16" s="302">
        <v>0.0</v>
      </c>
      <c r="J16" s="302">
        <v>0.0</v>
      </c>
      <c r="K16" s="302">
        <v>0.0</v>
      </c>
      <c r="L16" s="302">
        <v>0.0</v>
      </c>
      <c r="M16" s="303">
        <f t="shared" si="1"/>
        <v>0</v>
      </c>
      <c r="N16" s="302">
        <v>0.0</v>
      </c>
      <c r="O16" s="302">
        <v>0.0</v>
      </c>
      <c r="P16" s="302">
        <v>0.0</v>
      </c>
      <c r="Q16" s="307">
        <f t="shared" si="2"/>
        <v>0</v>
      </c>
      <c r="R16" s="302">
        <f t="shared" si="3"/>
        <v>0</v>
      </c>
      <c r="S16" s="302">
        <f t="shared" si="4"/>
        <v>0</v>
      </c>
      <c r="T16" s="304">
        <f t="shared" si="5"/>
        <v>0</v>
      </c>
      <c r="U16" s="304">
        <f t="shared" si="6"/>
        <v>0</v>
      </c>
      <c r="V16" s="304">
        <f t="shared" si="7"/>
        <v>0</v>
      </c>
      <c r="W16" s="305">
        <f t="shared" si="8"/>
        <v>0</v>
      </c>
      <c r="X16" s="306"/>
      <c r="Y16" s="306"/>
      <c r="Z16" s="306"/>
      <c r="AA16" s="306"/>
      <c r="AB16" s="306"/>
      <c r="AC16" s="306"/>
      <c r="AD16" s="306"/>
      <c r="AE16" s="179"/>
      <c r="AF16" s="179"/>
      <c r="AG16" s="179"/>
      <c r="AH16" s="179"/>
      <c r="AI16" s="179"/>
      <c r="AJ16" s="179"/>
      <c r="AK16" s="179"/>
      <c r="AL16" s="179"/>
      <c r="AM16" s="179"/>
      <c r="AN16" s="179"/>
    </row>
    <row r="17" ht="12.75" customHeight="1">
      <c r="A17" s="173"/>
      <c r="B17" s="211"/>
      <c r="C17" s="298"/>
      <c r="D17" s="298"/>
      <c r="E17" s="299"/>
      <c r="F17" s="299"/>
      <c r="G17" s="300"/>
      <c r="H17" s="301"/>
      <c r="I17" s="302">
        <v>0.0</v>
      </c>
      <c r="J17" s="302">
        <v>0.0</v>
      </c>
      <c r="K17" s="302">
        <v>0.0</v>
      </c>
      <c r="L17" s="302">
        <v>0.0</v>
      </c>
      <c r="M17" s="303">
        <f t="shared" si="1"/>
        <v>0</v>
      </c>
      <c r="N17" s="302">
        <v>0.0</v>
      </c>
      <c r="O17" s="302">
        <v>0.0</v>
      </c>
      <c r="P17" s="302">
        <v>0.0</v>
      </c>
      <c r="Q17" s="307">
        <f t="shared" si="2"/>
        <v>0</v>
      </c>
      <c r="R17" s="302">
        <f t="shared" si="3"/>
        <v>0</v>
      </c>
      <c r="S17" s="302">
        <f t="shared" si="4"/>
        <v>0</v>
      </c>
      <c r="T17" s="304">
        <f t="shared" si="5"/>
        <v>0</v>
      </c>
      <c r="U17" s="304">
        <f t="shared" si="6"/>
        <v>0</v>
      </c>
      <c r="V17" s="304">
        <f t="shared" si="7"/>
        <v>0</v>
      </c>
      <c r="W17" s="305">
        <f t="shared" si="8"/>
        <v>0</v>
      </c>
      <c r="X17" s="306"/>
      <c r="Y17" s="306"/>
      <c r="Z17" s="306"/>
      <c r="AA17" s="306"/>
      <c r="AB17" s="306"/>
      <c r="AC17" s="306"/>
      <c r="AD17" s="306"/>
      <c r="AE17" s="179"/>
      <c r="AF17" s="179"/>
      <c r="AG17" s="179"/>
      <c r="AH17" s="179"/>
      <c r="AI17" s="179"/>
      <c r="AJ17" s="179"/>
      <c r="AK17" s="179"/>
      <c r="AL17" s="179"/>
      <c r="AM17" s="179"/>
      <c r="AN17" s="179"/>
    </row>
    <row r="18" ht="12.75" customHeight="1">
      <c r="A18" s="173"/>
      <c r="B18" s="211"/>
      <c r="C18" s="298"/>
      <c r="D18" s="298"/>
      <c r="E18" s="299"/>
      <c r="F18" s="299"/>
      <c r="G18" s="300"/>
      <c r="H18" s="301"/>
      <c r="I18" s="302">
        <v>0.0</v>
      </c>
      <c r="J18" s="302">
        <v>0.0</v>
      </c>
      <c r="K18" s="302">
        <v>0.0</v>
      </c>
      <c r="L18" s="302">
        <v>0.0</v>
      </c>
      <c r="M18" s="303">
        <f t="shared" si="1"/>
        <v>0</v>
      </c>
      <c r="N18" s="302">
        <v>0.0</v>
      </c>
      <c r="O18" s="302">
        <v>0.0</v>
      </c>
      <c r="P18" s="302">
        <v>0.0</v>
      </c>
      <c r="Q18" s="307">
        <f t="shared" si="2"/>
        <v>0</v>
      </c>
      <c r="R18" s="302">
        <f t="shared" si="3"/>
        <v>0</v>
      </c>
      <c r="S18" s="302">
        <f t="shared" si="4"/>
        <v>0</v>
      </c>
      <c r="T18" s="304">
        <f t="shared" si="5"/>
        <v>0</v>
      </c>
      <c r="U18" s="304">
        <f t="shared" si="6"/>
        <v>0</v>
      </c>
      <c r="V18" s="304">
        <f t="shared" si="7"/>
        <v>0</v>
      </c>
      <c r="W18" s="305">
        <f t="shared" si="8"/>
        <v>0</v>
      </c>
      <c r="X18" s="306"/>
      <c r="Y18" s="306"/>
      <c r="Z18" s="306"/>
      <c r="AA18" s="306"/>
      <c r="AB18" s="306"/>
      <c r="AC18" s="306"/>
      <c r="AD18" s="306"/>
      <c r="AE18" s="179"/>
      <c r="AF18" s="179"/>
      <c r="AG18" s="179"/>
      <c r="AH18" s="179"/>
      <c r="AI18" s="179"/>
      <c r="AJ18" s="179"/>
      <c r="AK18" s="179"/>
      <c r="AL18" s="179"/>
      <c r="AM18" s="179"/>
      <c r="AN18" s="179"/>
    </row>
    <row r="19" ht="12.75" customHeight="1">
      <c r="A19" s="173"/>
      <c r="B19" s="211"/>
      <c r="C19" s="298"/>
      <c r="D19" s="308"/>
      <c r="E19" s="299"/>
      <c r="F19" s="299"/>
      <c r="G19" s="309"/>
      <c r="H19" s="301"/>
      <c r="I19" s="302">
        <v>0.0</v>
      </c>
      <c r="J19" s="302">
        <v>0.0</v>
      </c>
      <c r="K19" s="302">
        <v>0.0</v>
      </c>
      <c r="L19" s="302">
        <v>0.0</v>
      </c>
      <c r="M19" s="303">
        <f t="shared" si="1"/>
        <v>0</v>
      </c>
      <c r="N19" s="302">
        <v>0.0</v>
      </c>
      <c r="O19" s="302">
        <v>0.0</v>
      </c>
      <c r="P19" s="302">
        <v>0.0</v>
      </c>
      <c r="Q19" s="307">
        <f t="shared" si="2"/>
        <v>0</v>
      </c>
      <c r="R19" s="302">
        <f t="shared" si="3"/>
        <v>0</v>
      </c>
      <c r="S19" s="302">
        <f t="shared" si="4"/>
        <v>0</v>
      </c>
      <c r="T19" s="304">
        <f t="shared" si="5"/>
        <v>0</v>
      </c>
      <c r="U19" s="304">
        <f t="shared" si="6"/>
        <v>0</v>
      </c>
      <c r="V19" s="304">
        <f t="shared" si="7"/>
        <v>0</v>
      </c>
      <c r="W19" s="305">
        <f t="shared" si="8"/>
        <v>0</v>
      </c>
      <c r="X19" s="306"/>
      <c r="Y19" s="306"/>
      <c r="Z19" s="306"/>
      <c r="AA19" s="306"/>
      <c r="AB19" s="306"/>
      <c r="AC19" s="306"/>
      <c r="AD19" s="306"/>
      <c r="AE19" s="179"/>
      <c r="AF19" s="179"/>
      <c r="AG19" s="179"/>
      <c r="AH19" s="179"/>
      <c r="AI19" s="179"/>
      <c r="AJ19" s="179"/>
      <c r="AK19" s="179"/>
      <c r="AL19" s="179"/>
      <c r="AM19" s="179"/>
      <c r="AN19" s="179"/>
    </row>
    <row r="20" ht="12.75" customHeight="1">
      <c r="A20" s="173"/>
      <c r="B20" s="216"/>
      <c r="C20" s="298"/>
      <c r="D20" s="308"/>
      <c r="E20" s="299"/>
      <c r="F20" s="299"/>
      <c r="G20" s="309"/>
      <c r="H20" s="301"/>
      <c r="I20" s="302">
        <v>0.0</v>
      </c>
      <c r="J20" s="302">
        <v>0.0</v>
      </c>
      <c r="K20" s="302">
        <v>0.0</v>
      </c>
      <c r="L20" s="302">
        <v>0.0</v>
      </c>
      <c r="M20" s="303">
        <f t="shared" si="1"/>
        <v>0</v>
      </c>
      <c r="N20" s="302">
        <v>0.0</v>
      </c>
      <c r="O20" s="302">
        <v>0.0</v>
      </c>
      <c r="P20" s="302">
        <v>0.0</v>
      </c>
      <c r="Q20" s="307">
        <f t="shared" si="2"/>
        <v>0</v>
      </c>
      <c r="R20" s="302">
        <f t="shared" si="3"/>
        <v>0</v>
      </c>
      <c r="S20" s="302">
        <f t="shared" si="4"/>
        <v>0</v>
      </c>
      <c r="T20" s="304">
        <f t="shared" si="5"/>
        <v>0</v>
      </c>
      <c r="U20" s="304">
        <f t="shared" si="6"/>
        <v>0</v>
      </c>
      <c r="V20" s="304">
        <f t="shared" si="7"/>
        <v>0</v>
      </c>
      <c r="W20" s="305">
        <f t="shared" si="8"/>
        <v>0</v>
      </c>
      <c r="X20" s="306"/>
      <c r="Y20" s="306"/>
      <c r="Z20" s="306"/>
      <c r="AA20" s="306"/>
      <c r="AB20" s="306"/>
      <c r="AC20" s="306"/>
      <c r="AD20" s="306"/>
      <c r="AE20" s="179"/>
      <c r="AF20" s="179"/>
      <c r="AG20" s="179"/>
      <c r="AH20" s="179"/>
      <c r="AI20" s="179"/>
      <c r="AJ20" s="179"/>
      <c r="AK20" s="179"/>
      <c r="AL20" s="179"/>
      <c r="AM20" s="179"/>
      <c r="AN20" s="179"/>
    </row>
    <row r="21" ht="12.75" customHeight="1">
      <c r="A21" s="173"/>
      <c r="B21" s="216"/>
      <c r="C21" s="298"/>
      <c r="D21" s="308"/>
      <c r="E21" s="299"/>
      <c r="F21" s="299"/>
      <c r="G21" s="309"/>
      <c r="H21" s="301"/>
      <c r="I21" s="302">
        <v>0.0</v>
      </c>
      <c r="J21" s="302">
        <v>0.0</v>
      </c>
      <c r="K21" s="302">
        <v>0.0</v>
      </c>
      <c r="L21" s="302">
        <v>0.0</v>
      </c>
      <c r="M21" s="303">
        <f t="shared" si="1"/>
        <v>0</v>
      </c>
      <c r="N21" s="302">
        <v>0.0</v>
      </c>
      <c r="O21" s="302">
        <v>0.0</v>
      </c>
      <c r="P21" s="302">
        <v>0.0</v>
      </c>
      <c r="Q21" s="307">
        <f t="shared" si="2"/>
        <v>0</v>
      </c>
      <c r="R21" s="302">
        <f t="shared" si="3"/>
        <v>0</v>
      </c>
      <c r="S21" s="302">
        <f t="shared" si="4"/>
        <v>0</v>
      </c>
      <c r="T21" s="304">
        <f t="shared" si="5"/>
        <v>0</v>
      </c>
      <c r="U21" s="304">
        <f t="shared" si="6"/>
        <v>0</v>
      </c>
      <c r="V21" s="304">
        <f t="shared" si="7"/>
        <v>0</v>
      </c>
      <c r="W21" s="305">
        <f t="shared" si="8"/>
        <v>0</v>
      </c>
      <c r="X21" s="306"/>
      <c r="Y21" s="306"/>
      <c r="Z21" s="306"/>
      <c r="AA21" s="306"/>
      <c r="AB21" s="306"/>
      <c r="AC21" s="306"/>
      <c r="AD21" s="306"/>
      <c r="AE21" s="179"/>
      <c r="AF21" s="179"/>
      <c r="AG21" s="179"/>
      <c r="AH21" s="179"/>
      <c r="AI21" s="179"/>
      <c r="AJ21" s="179"/>
      <c r="AK21" s="179"/>
      <c r="AL21" s="179"/>
      <c r="AM21" s="179"/>
      <c r="AN21" s="179"/>
    </row>
    <row r="22" ht="12.75" customHeight="1">
      <c r="A22" s="173"/>
      <c r="B22" s="216"/>
      <c r="C22" s="310"/>
      <c r="D22" s="310"/>
      <c r="E22" s="299"/>
      <c r="F22" s="299"/>
      <c r="G22" s="311"/>
      <c r="H22" s="301"/>
      <c r="I22" s="302">
        <v>0.0</v>
      </c>
      <c r="J22" s="302">
        <v>0.0</v>
      </c>
      <c r="K22" s="312">
        <v>0.0</v>
      </c>
      <c r="L22" s="312">
        <v>0.0</v>
      </c>
      <c r="M22" s="303">
        <f t="shared" si="1"/>
        <v>0</v>
      </c>
      <c r="N22" s="302">
        <v>0.0</v>
      </c>
      <c r="O22" s="312">
        <v>0.0</v>
      </c>
      <c r="P22" s="312">
        <v>0.0</v>
      </c>
      <c r="Q22" s="313">
        <f t="shared" si="2"/>
        <v>0</v>
      </c>
      <c r="R22" s="302">
        <f t="shared" si="3"/>
        <v>0</v>
      </c>
      <c r="S22" s="302">
        <f t="shared" si="4"/>
        <v>0</v>
      </c>
      <c r="T22" s="304">
        <f t="shared" si="5"/>
        <v>0</v>
      </c>
      <c r="U22" s="304">
        <f t="shared" si="6"/>
        <v>0</v>
      </c>
      <c r="V22" s="304">
        <f t="shared" si="7"/>
        <v>0</v>
      </c>
      <c r="W22" s="305">
        <f t="shared" si="8"/>
        <v>0</v>
      </c>
      <c r="X22" s="306"/>
      <c r="Y22" s="306"/>
      <c r="Z22" s="306"/>
      <c r="AA22" s="306"/>
      <c r="AB22" s="306"/>
      <c r="AC22" s="306"/>
      <c r="AD22" s="306"/>
      <c r="AE22" s="179"/>
      <c r="AF22" s="179"/>
      <c r="AG22" s="179"/>
      <c r="AH22" s="179"/>
      <c r="AI22" s="179"/>
      <c r="AJ22" s="179"/>
      <c r="AK22" s="179"/>
      <c r="AL22" s="179"/>
      <c r="AM22" s="179"/>
      <c r="AN22" s="179"/>
    </row>
    <row r="23" ht="12.75" customHeight="1">
      <c r="A23" s="173"/>
      <c r="B23" s="314"/>
      <c r="C23" s="315"/>
      <c r="D23" s="315"/>
      <c r="E23" s="315"/>
      <c r="F23" s="315"/>
      <c r="G23" s="315"/>
      <c r="H23" s="316"/>
      <c r="I23" s="317" t="s">
        <v>129</v>
      </c>
      <c r="J23" s="318">
        <f t="shared" ref="J23:W23" si="9">SUM(J8:J22)</f>
        <v>0</v>
      </c>
      <c r="K23" s="318">
        <f t="shared" si="9"/>
        <v>0</v>
      </c>
      <c r="L23" s="224">
        <f t="shared" si="9"/>
        <v>0</v>
      </c>
      <c r="M23" s="319">
        <f t="shared" si="9"/>
        <v>0</v>
      </c>
      <c r="N23" s="318">
        <f t="shared" si="9"/>
        <v>0</v>
      </c>
      <c r="O23" s="318">
        <f t="shared" si="9"/>
        <v>0</v>
      </c>
      <c r="P23" s="224">
        <f t="shared" si="9"/>
        <v>0</v>
      </c>
      <c r="Q23" s="319">
        <f t="shared" si="9"/>
        <v>0</v>
      </c>
      <c r="R23" s="318">
        <f t="shared" si="9"/>
        <v>0</v>
      </c>
      <c r="S23" s="318">
        <f t="shared" si="9"/>
        <v>0</v>
      </c>
      <c r="T23" s="226">
        <f t="shared" si="9"/>
        <v>0</v>
      </c>
      <c r="U23" s="226">
        <f t="shared" si="9"/>
        <v>0</v>
      </c>
      <c r="V23" s="226">
        <f t="shared" si="9"/>
        <v>0</v>
      </c>
      <c r="W23" s="319">
        <f t="shared" si="9"/>
        <v>0</v>
      </c>
      <c r="X23" s="320" t="s">
        <v>130</v>
      </c>
      <c r="Y23" s="320"/>
      <c r="Z23" s="320"/>
      <c r="AA23" s="320"/>
      <c r="AB23" s="320"/>
      <c r="AC23" s="320"/>
      <c r="AD23" s="320"/>
      <c r="AE23" s="179"/>
      <c r="AF23" s="179"/>
      <c r="AG23" s="179"/>
      <c r="AH23" s="179"/>
      <c r="AI23" s="179"/>
      <c r="AJ23" s="179"/>
      <c r="AK23" s="179"/>
      <c r="AL23" s="179"/>
      <c r="AM23" s="179"/>
      <c r="AN23" s="179"/>
    </row>
    <row r="24" ht="12.75" customHeight="1">
      <c r="A24" s="173"/>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row>
    <row r="25" ht="12.75" customHeight="1">
      <c r="A25" s="173"/>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row>
    <row r="26" ht="12.75" customHeight="1">
      <c r="A26" s="173"/>
      <c r="B26" s="180" t="s">
        <v>131</v>
      </c>
      <c r="C26" s="252" t="s">
        <v>71</v>
      </c>
      <c r="D26" s="180" t="s">
        <v>106</v>
      </c>
      <c r="E26" s="321" t="s">
        <v>132</v>
      </c>
      <c r="F26" s="321" t="s">
        <v>133</v>
      </c>
      <c r="G26" s="277" t="s">
        <v>134</v>
      </c>
      <c r="H26" s="278" t="s">
        <v>135</v>
      </c>
      <c r="I26" s="322" t="s">
        <v>136</v>
      </c>
      <c r="J26" s="25"/>
      <c r="K26" s="26"/>
      <c r="L26" s="323" t="s">
        <v>137</v>
      </c>
      <c r="M26" s="186"/>
      <c r="N26" s="186"/>
      <c r="O26" s="49"/>
      <c r="P26" s="324" t="s">
        <v>138</v>
      </c>
      <c r="Q26" s="186"/>
      <c r="R26" s="186"/>
      <c r="S26" s="49"/>
      <c r="T26" s="325" t="s">
        <v>139</v>
      </c>
      <c r="U26" s="186"/>
      <c r="V26" s="186"/>
      <c r="W26" s="49"/>
      <c r="X26" s="326" t="s">
        <v>140</v>
      </c>
      <c r="Y26" s="49"/>
      <c r="Z26" s="327" t="s">
        <v>103</v>
      </c>
      <c r="AA26" s="186"/>
      <c r="AB26" s="49"/>
      <c r="AC26" s="179"/>
      <c r="AD26" s="179"/>
      <c r="AE26" s="179"/>
      <c r="AF26" s="179"/>
      <c r="AG26" s="179"/>
      <c r="AH26" s="179"/>
    </row>
    <row r="27" ht="12.75" customHeight="1">
      <c r="A27" s="173"/>
      <c r="B27" s="189"/>
      <c r="C27" s="328"/>
      <c r="D27" s="189"/>
      <c r="E27" s="290"/>
      <c r="F27" s="290"/>
      <c r="G27" s="190"/>
      <c r="H27" s="191"/>
      <c r="I27" s="329"/>
      <c r="J27" s="330"/>
      <c r="K27" s="331"/>
      <c r="L27" s="332" t="s">
        <v>141</v>
      </c>
      <c r="M27" s="195"/>
      <c r="N27" s="333" t="s">
        <v>118</v>
      </c>
      <c r="O27" s="289"/>
      <c r="P27" s="334" t="s">
        <v>141</v>
      </c>
      <c r="Q27" s="195"/>
      <c r="R27" s="335" t="s">
        <v>142</v>
      </c>
      <c r="S27" s="289"/>
      <c r="T27" s="336" t="s">
        <v>141</v>
      </c>
      <c r="U27" s="337"/>
      <c r="V27" s="338" t="s">
        <v>118</v>
      </c>
      <c r="W27" s="339"/>
      <c r="X27" s="340" t="s">
        <v>143</v>
      </c>
      <c r="Y27" s="341" t="s">
        <v>144</v>
      </c>
      <c r="Z27" s="342" t="s">
        <v>145</v>
      </c>
      <c r="AA27" s="343" t="s">
        <v>146</v>
      </c>
      <c r="AB27" s="344" t="s">
        <v>147</v>
      </c>
      <c r="AC27" s="179"/>
      <c r="AD27" s="179"/>
      <c r="AE27" s="179"/>
      <c r="AF27" s="179"/>
      <c r="AG27" s="179"/>
      <c r="AH27" s="179"/>
    </row>
    <row r="28" ht="140.25" customHeight="1">
      <c r="A28" s="173"/>
      <c r="B28" s="53"/>
      <c r="C28" s="143"/>
      <c r="D28" s="53"/>
      <c r="E28" s="297"/>
      <c r="F28" s="297"/>
      <c r="G28" s="197"/>
      <c r="H28" s="144"/>
      <c r="I28" s="345" t="s">
        <v>148</v>
      </c>
      <c r="J28" s="346" t="s">
        <v>149</v>
      </c>
      <c r="K28" s="347" t="s">
        <v>150</v>
      </c>
      <c r="L28" s="348" t="s">
        <v>151</v>
      </c>
      <c r="M28" s="349" t="s">
        <v>152</v>
      </c>
      <c r="N28" s="350" t="s">
        <v>153</v>
      </c>
      <c r="O28" s="351" t="s">
        <v>154</v>
      </c>
      <c r="P28" s="352" t="s">
        <v>155</v>
      </c>
      <c r="Q28" s="353" t="s">
        <v>156</v>
      </c>
      <c r="R28" s="354" t="s">
        <v>157</v>
      </c>
      <c r="S28" s="355" t="s">
        <v>158</v>
      </c>
      <c r="T28" s="356" t="s">
        <v>159</v>
      </c>
      <c r="U28" s="357" t="s">
        <v>160</v>
      </c>
      <c r="V28" s="357" t="s">
        <v>161</v>
      </c>
      <c r="W28" s="357" t="s">
        <v>160</v>
      </c>
      <c r="X28" s="143"/>
      <c r="Y28" s="256"/>
      <c r="Z28" s="53"/>
      <c r="AA28" s="297"/>
      <c r="AB28" s="358"/>
      <c r="AC28" s="179"/>
      <c r="AD28" s="179"/>
      <c r="AE28" s="179"/>
      <c r="AF28" s="179"/>
      <c r="AG28" s="179"/>
      <c r="AH28" s="179"/>
    </row>
    <row r="29" ht="12.75" customHeight="1">
      <c r="A29" s="173"/>
      <c r="B29" s="202"/>
      <c r="C29" s="359"/>
      <c r="D29" s="360"/>
      <c r="E29" s="360"/>
      <c r="F29" s="361"/>
      <c r="G29" s="362"/>
      <c r="H29" s="363"/>
      <c r="I29" s="364"/>
      <c r="J29" s="364"/>
      <c r="K29" s="365">
        <f t="shared" ref="K29:K42" si="11">I29-J29</f>
        <v>0</v>
      </c>
      <c r="L29" s="364"/>
      <c r="M29" s="366">
        <f>L29*H29</f>
        <v>0</v>
      </c>
      <c r="N29" s="367"/>
      <c r="O29" s="366">
        <f t="shared" ref="O29:O43" si="12">N29*H29</f>
        <v>0</v>
      </c>
      <c r="P29" s="367"/>
      <c r="Q29" s="367"/>
      <c r="R29" s="368"/>
      <c r="S29" s="366"/>
      <c r="T29" s="262">
        <f t="shared" ref="T29:W29" si="10">L29-P29</f>
        <v>0</v>
      </c>
      <c r="U29" s="366">
        <f t="shared" si="10"/>
        <v>0</v>
      </c>
      <c r="V29" s="368">
        <f t="shared" si="10"/>
        <v>0</v>
      </c>
      <c r="W29" s="214">
        <f t="shared" si="10"/>
        <v>0</v>
      </c>
      <c r="X29" s="369"/>
      <c r="Y29" s="370"/>
      <c r="Z29" s="214">
        <f t="shared" ref="Z29:Z42" si="14">U29+W29</f>
        <v>0</v>
      </c>
      <c r="AA29" s="366">
        <f t="shared" ref="AA29:AA43" si="15">(K29+X29)*H29</f>
        <v>0</v>
      </c>
      <c r="AB29" s="371">
        <f t="shared" ref="AB29:AB43" si="16">AA29-Z29</f>
        <v>0</v>
      </c>
      <c r="AC29" s="179"/>
      <c r="AD29" s="179"/>
      <c r="AE29" s="179"/>
      <c r="AF29" s="179"/>
      <c r="AG29" s="179"/>
      <c r="AH29" s="179"/>
    </row>
    <row r="30" ht="12.75" customHeight="1">
      <c r="A30" s="173"/>
      <c r="B30" s="211"/>
      <c r="C30" s="308"/>
      <c r="D30" s="372"/>
      <c r="E30" s="372"/>
      <c r="F30" s="309"/>
      <c r="G30" s="373"/>
      <c r="H30" s="374"/>
      <c r="I30" s="375"/>
      <c r="J30" s="375"/>
      <c r="K30" s="376">
        <f t="shared" si="11"/>
        <v>0</v>
      </c>
      <c r="L30" s="375"/>
      <c r="M30" s="214">
        <v>0.0</v>
      </c>
      <c r="N30" s="212"/>
      <c r="O30" s="214">
        <f t="shared" si="12"/>
        <v>0</v>
      </c>
      <c r="P30" s="212"/>
      <c r="Q30" s="212"/>
      <c r="R30" s="262"/>
      <c r="S30" s="214"/>
      <c r="T30" s="262">
        <f t="shared" ref="T30:W30" si="13">L30-P30</f>
        <v>0</v>
      </c>
      <c r="U30" s="214">
        <f t="shared" si="13"/>
        <v>0</v>
      </c>
      <c r="V30" s="262">
        <f t="shared" si="13"/>
        <v>0</v>
      </c>
      <c r="W30" s="214">
        <f t="shared" si="13"/>
        <v>0</v>
      </c>
      <c r="X30" s="377"/>
      <c r="Y30" s="378"/>
      <c r="Z30" s="214">
        <f t="shared" si="14"/>
        <v>0</v>
      </c>
      <c r="AA30" s="214">
        <f t="shared" si="15"/>
        <v>0</v>
      </c>
      <c r="AB30" s="264">
        <f t="shared" si="16"/>
        <v>0</v>
      </c>
      <c r="AC30" s="179"/>
      <c r="AD30" s="179"/>
      <c r="AE30" s="179"/>
      <c r="AF30" s="179"/>
      <c r="AG30" s="179"/>
      <c r="AH30" s="179"/>
    </row>
    <row r="31" ht="12.75" customHeight="1">
      <c r="A31" s="173"/>
      <c r="B31" s="211"/>
      <c r="C31" s="308"/>
      <c r="D31" s="372"/>
      <c r="E31" s="372"/>
      <c r="F31" s="309"/>
      <c r="G31" s="373"/>
      <c r="H31" s="374"/>
      <c r="I31" s="375"/>
      <c r="J31" s="375"/>
      <c r="K31" s="376">
        <f t="shared" si="11"/>
        <v>0</v>
      </c>
      <c r="L31" s="375"/>
      <c r="M31" s="214">
        <v>0.0</v>
      </c>
      <c r="N31" s="212"/>
      <c r="O31" s="214">
        <f t="shared" si="12"/>
        <v>0</v>
      </c>
      <c r="P31" s="212"/>
      <c r="Q31" s="212"/>
      <c r="R31" s="262"/>
      <c r="S31" s="214"/>
      <c r="T31" s="262">
        <f t="shared" ref="T31:W31" si="17">L31-P31</f>
        <v>0</v>
      </c>
      <c r="U31" s="214">
        <f t="shared" si="17"/>
        <v>0</v>
      </c>
      <c r="V31" s="262">
        <f t="shared" si="17"/>
        <v>0</v>
      </c>
      <c r="W31" s="214">
        <f t="shared" si="17"/>
        <v>0</v>
      </c>
      <c r="X31" s="377"/>
      <c r="Y31" s="379"/>
      <c r="Z31" s="214">
        <f t="shared" si="14"/>
        <v>0</v>
      </c>
      <c r="AA31" s="214">
        <f t="shared" si="15"/>
        <v>0</v>
      </c>
      <c r="AB31" s="264">
        <f t="shared" si="16"/>
        <v>0</v>
      </c>
      <c r="AC31" s="179"/>
      <c r="AD31" s="179"/>
      <c r="AE31" s="179"/>
      <c r="AF31" s="179"/>
      <c r="AG31" s="179"/>
      <c r="AH31" s="179"/>
    </row>
    <row r="32" ht="12.75" customHeight="1">
      <c r="A32" s="173"/>
      <c r="B32" s="211"/>
      <c r="C32" s="308"/>
      <c r="D32" s="372"/>
      <c r="E32" s="372"/>
      <c r="F32" s="309"/>
      <c r="G32" s="373"/>
      <c r="H32" s="374"/>
      <c r="I32" s="375"/>
      <c r="J32" s="375"/>
      <c r="K32" s="376">
        <f t="shared" si="11"/>
        <v>0</v>
      </c>
      <c r="L32" s="375"/>
      <c r="M32" s="214">
        <v>0.0</v>
      </c>
      <c r="N32" s="212"/>
      <c r="O32" s="214">
        <f t="shared" si="12"/>
        <v>0</v>
      </c>
      <c r="P32" s="212"/>
      <c r="Q32" s="212"/>
      <c r="R32" s="262"/>
      <c r="S32" s="214"/>
      <c r="T32" s="262">
        <f t="shared" ref="T32:W32" si="18">L32-P32</f>
        <v>0</v>
      </c>
      <c r="U32" s="214">
        <f t="shared" si="18"/>
        <v>0</v>
      </c>
      <c r="V32" s="262">
        <f t="shared" si="18"/>
        <v>0</v>
      </c>
      <c r="W32" s="214">
        <f t="shared" si="18"/>
        <v>0</v>
      </c>
      <c r="X32" s="377"/>
      <c r="Y32" s="379"/>
      <c r="Z32" s="214">
        <f t="shared" si="14"/>
        <v>0</v>
      </c>
      <c r="AA32" s="214">
        <f t="shared" si="15"/>
        <v>0</v>
      </c>
      <c r="AB32" s="264">
        <f t="shared" si="16"/>
        <v>0</v>
      </c>
      <c r="AC32" s="179"/>
      <c r="AD32" s="179"/>
      <c r="AE32" s="179"/>
      <c r="AF32" s="179"/>
      <c r="AG32" s="179"/>
      <c r="AH32" s="179"/>
    </row>
    <row r="33" ht="12.75" customHeight="1">
      <c r="A33" s="173"/>
      <c r="B33" s="211"/>
      <c r="C33" s="308"/>
      <c r="D33" s="372"/>
      <c r="E33" s="372"/>
      <c r="F33" s="309"/>
      <c r="G33" s="373"/>
      <c r="H33" s="374"/>
      <c r="I33" s="375"/>
      <c r="J33" s="375"/>
      <c r="K33" s="376">
        <f t="shared" si="11"/>
        <v>0</v>
      </c>
      <c r="L33" s="375"/>
      <c r="M33" s="214">
        <v>0.0</v>
      </c>
      <c r="N33" s="212"/>
      <c r="O33" s="214">
        <f t="shared" si="12"/>
        <v>0</v>
      </c>
      <c r="P33" s="212"/>
      <c r="Q33" s="212"/>
      <c r="R33" s="262"/>
      <c r="S33" s="214"/>
      <c r="T33" s="262">
        <f t="shared" ref="T33:W33" si="19">L33-P33</f>
        <v>0</v>
      </c>
      <c r="U33" s="214">
        <f t="shared" si="19"/>
        <v>0</v>
      </c>
      <c r="V33" s="262">
        <f t="shared" si="19"/>
        <v>0</v>
      </c>
      <c r="W33" s="214">
        <f t="shared" si="19"/>
        <v>0</v>
      </c>
      <c r="X33" s="377"/>
      <c r="Y33" s="378"/>
      <c r="Z33" s="214">
        <f t="shared" si="14"/>
        <v>0</v>
      </c>
      <c r="AA33" s="214">
        <f t="shared" si="15"/>
        <v>0</v>
      </c>
      <c r="AB33" s="264">
        <f t="shared" si="16"/>
        <v>0</v>
      </c>
      <c r="AC33" s="179"/>
      <c r="AD33" s="179"/>
      <c r="AE33" s="179"/>
      <c r="AF33" s="179"/>
      <c r="AG33" s="179"/>
      <c r="AH33" s="179"/>
    </row>
    <row r="34" ht="12.75" customHeight="1">
      <c r="A34" s="173"/>
      <c r="B34" s="211"/>
      <c r="C34" s="308"/>
      <c r="D34" s="372"/>
      <c r="E34" s="372"/>
      <c r="F34" s="309"/>
      <c r="G34" s="373"/>
      <c r="H34" s="374"/>
      <c r="I34" s="375"/>
      <c r="J34" s="375"/>
      <c r="K34" s="376">
        <f t="shared" si="11"/>
        <v>0</v>
      </c>
      <c r="L34" s="375"/>
      <c r="M34" s="214">
        <v>0.0</v>
      </c>
      <c r="N34" s="212"/>
      <c r="O34" s="214">
        <f t="shared" si="12"/>
        <v>0</v>
      </c>
      <c r="P34" s="212"/>
      <c r="Q34" s="212"/>
      <c r="R34" s="262"/>
      <c r="S34" s="214"/>
      <c r="T34" s="262">
        <f t="shared" ref="T34:W34" si="20">L34-P34</f>
        <v>0</v>
      </c>
      <c r="U34" s="214">
        <f t="shared" si="20"/>
        <v>0</v>
      </c>
      <c r="V34" s="262">
        <f t="shared" si="20"/>
        <v>0</v>
      </c>
      <c r="W34" s="214">
        <f t="shared" si="20"/>
        <v>0</v>
      </c>
      <c r="X34" s="377"/>
      <c r="Y34" s="378"/>
      <c r="Z34" s="214">
        <f t="shared" si="14"/>
        <v>0</v>
      </c>
      <c r="AA34" s="214">
        <f t="shared" si="15"/>
        <v>0</v>
      </c>
      <c r="AB34" s="264">
        <f t="shared" si="16"/>
        <v>0</v>
      </c>
      <c r="AC34" s="179"/>
      <c r="AD34" s="179"/>
      <c r="AE34" s="179"/>
      <c r="AF34" s="179"/>
      <c r="AG34" s="179"/>
      <c r="AH34" s="179"/>
    </row>
    <row r="35" ht="12.75" customHeight="1">
      <c r="A35" s="173"/>
      <c r="B35" s="211"/>
      <c r="C35" s="308"/>
      <c r="D35" s="372"/>
      <c r="E35" s="372"/>
      <c r="F35" s="309"/>
      <c r="G35" s="373"/>
      <c r="H35" s="374"/>
      <c r="I35" s="375"/>
      <c r="J35" s="375"/>
      <c r="K35" s="376">
        <f t="shared" si="11"/>
        <v>0</v>
      </c>
      <c r="L35" s="375"/>
      <c r="M35" s="214">
        <v>0.0</v>
      </c>
      <c r="N35" s="212"/>
      <c r="O35" s="214">
        <f t="shared" si="12"/>
        <v>0</v>
      </c>
      <c r="P35" s="212"/>
      <c r="Q35" s="212"/>
      <c r="R35" s="262"/>
      <c r="S35" s="214"/>
      <c r="T35" s="262">
        <f t="shared" ref="T35:W35" si="21">L35-P35</f>
        <v>0</v>
      </c>
      <c r="U35" s="214">
        <f t="shared" si="21"/>
        <v>0</v>
      </c>
      <c r="V35" s="262">
        <f t="shared" si="21"/>
        <v>0</v>
      </c>
      <c r="W35" s="214">
        <f t="shared" si="21"/>
        <v>0</v>
      </c>
      <c r="X35" s="377"/>
      <c r="Y35" s="378"/>
      <c r="Z35" s="214">
        <f t="shared" si="14"/>
        <v>0</v>
      </c>
      <c r="AA35" s="214">
        <f t="shared" si="15"/>
        <v>0</v>
      </c>
      <c r="AB35" s="264">
        <f t="shared" si="16"/>
        <v>0</v>
      </c>
      <c r="AC35" s="179"/>
      <c r="AD35" s="179"/>
      <c r="AE35" s="179"/>
      <c r="AF35" s="179"/>
      <c r="AG35" s="179"/>
      <c r="AH35" s="179"/>
    </row>
    <row r="36" ht="12.75" customHeight="1">
      <c r="A36" s="173"/>
      <c r="B36" s="211"/>
      <c r="C36" s="308"/>
      <c r="D36" s="372"/>
      <c r="E36" s="372"/>
      <c r="F36" s="309"/>
      <c r="G36" s="373"/>
      <c r="H36" s="374"/>
      <c r="I36" s="375"/>
      <c r="J36" s="375"/>
      <c r="K36" s="376">
        <f t="shared" si="11"/>
        <v>0</v>
      </c>
      <c r="L36" s="375"/>
      <c r="M36" s="214">
        <v>0.0</v>
      </c>
      <c r="N36" s="212"/>
      <c r="O36" s="214">
        <f t="shared" si="12"/>
        <v>0</v>
      </c>
      <c r="P36" s="212"/>
      <c r="Q36" s="212"/>
      <c r="R36" s="262"/>
      <c r="S36" s="214"/>
      <c r="T36" s="262">
        <f t="shared" ref="T36:W36" si="22">L36-P36</f>
        <v>0</v>
      </c>
      <c r="U36" s="214">
        <f t="shared" si="22"/>
        <v>0</v>
      </c>
      <c r="V36" s="262">
        <f t="shared" si="22"/>
        <v>0</v>
      </c>
      <c r="W36" s="214">
        <f t="shared" si="22"/>
        <v>0</v>
      </c>
      <c r="X36" s="377"/>
      <c r="Y36" s="378"/>
      <c r="Z36" s="214">
        <f t="shared" si="14"/>
        <v>0</v>
      </c>
      <c r="AA36" s="214">
        <f t="shared" si="15"/>
        <v>0</v>
      </c>
      <c r="AB36" s="264">
        <f t="shared" si="16"/>
        <v>0</v>
      </c>
      <c r="AC36" s="179"/>
      <c r="AD36" s="179"/>
      <c r="AE36" s="179"/>
      <c r="AF36" s="179"/>
      <c r="AG36" s="179"/>
      <c r="AH36" s="179"/>
    </row>
    <row r="37" ht="12.75" customHeight="1">
      <c r="A37" s="173"/>
      <c r="B37" s="211"/>
      <c r="C37" s="308"/>
      <c r="D37" s="372"/>
      <c r="E37" s="372"/>
      <c r="F37" s="309"/>
      <c r="G37" s="373"/>
      <c r="H37" s="374"/>
      <c r="I37" s="375"/>
      <c r="J37" s="375"/>
      <c r="K37" s="376">
        <f t="shared" si="11"/>
        <v>0</v>
      </c>
      <c r="L37" s="375"/>
      <c r="M37" s="214">
        <v>0.0</v>
      </c>
      <c r="N37" s="212"/>
      <c r="O37" s="214">
        <f t="shared" si="12"/>
        <v>0</v>
      </c>
      <c r="P37" s="212"/>
      <c r="Q37" s="212"/>
      <c r="R37" s="262"/>
      <c r="S37" s="214"/>
      <c r="T37" s="262">
        <f t="shared" ref="T37:W37" si="23">L37-P37</f>
        <v>0</v>
      </c>
      <c r="U37" s="214">
        <f t="shared" si="23"/>
        <v>0</v>
      </c>
      <c r="V37" s="262">
        <f t="shared" si="23"/>
        <v>0</v>
      </c>
      <c r="W37" s="214">
        <f t="shared" si="23"/>
        <v>0</v>
      </c>
      <c r="X37" s="377"/>
      <c r="Y37" s="378"/>
      <c r="Z37" s="214">
        <f t="shared" si="14"/>
        <v>0</v>
      </c>
      <c r="AA37" s="214">
        <f t="shared" si="15"/>
        <v>0</v>
      </c>
      <c r="AB37" s="264">
        <f t="shared" si="16"/>
        <v>0</v>
      </c>
      <c r="AC37" s="179"/>
      <c r="AD37" s="179"/>
      <c r="AE37" s="179"/>
      <c r="AF37" s="179"/>
      <c r="AG37" s="179"/>
      <c r="AH37" s="179"/>
    </row>
    <row r="38" ht="12.75" customHeight="1">
      <c r="A38" s="173"/>
      <c r="B38" s="211"/>
      <c r="C38" s="308"/>
      <c r="D38" s="372"/>
      <c r="E38" s="372"/>
      <c r="F38" s="309"/>
      <c r="G38" s="373"/>
      <c r="H38" s="374"/>
      <c r="I38" s="375"/>
      <c r="J38" s="375"/>
      <c r="K38" s="376">
        <f t="shared" si="11"/>
        <v>0</v>
      </c>
      <c r="L38" s="375"/>
      <c r="M38" s="214">
        <v>0.0</v>
      </c>
      <c r="N38" s="212"/>
      <c r="O38" s="214">
        <f t="shared" si="12"/>
        <v>0</v>
      </c>
      <c r="P38" s="212"/>
      <c r="Q38" s="212"/>
      <c r="R38" s="262"/>
      <c r="S38" s="214"/>
      <c r="T38" s="262">
        <f t="shared" ref="T38:W38" si="24">L38-P38</f>
        <v>0</v>
      </c>
      <c r="U38" s="214">
        <f t="shared" si="24"/>
        <v>0</v>
      </c>
      <c r="V38" s="262">
        <f t="shared" si="24"/>
        <v>0</v>
      </c>
      <c r="W38" s="214">
        <f t="shared" si="24"/>
        <v>0</v>
      </c>
      <c r="X38" s="377"/>
      <c r="Y38" s="379"/>
      <c r="Z38" s="214">
        <f t="shared" si="14"/>
        <v>0</v>
      </c>
      <c r="AA38" s="214">
        <f t="shared" si="15"/>
        <v>0</v>
      </c>
      <c r="AB38" s="264">
        <f t="shared" si="16"/>
        <v>0</v>
      </c>
      <c r="AC38" s="179"/>
      <c r="AD38" s="179"/>
      <c r="AE38" s="179"/>
      <c r="AF38" s="179"/>
      <c r="AG38" s="179"/>
      <c r="AH38" s="179"/>
    </row>
    <row r="39" ht="12.75" customHeight="1">
      <c r="A39" s="173"/>
      <c r="B39" s="211"/>
      <c r="C39" s="308"/>
      <c r="D39" s="372"/>
      <c r="E39" s="372"/>
      <c r="F39" s="309"/>
      <c r="G39" s="373"/>
      <c r="H39" s="374"/>
      <c r="I39" s="375"/>
      <c r="J39" s="375"/>
      <c r="K39" s="376">
        <f t="shared" si="11"/>
        <v>0</v>
      </c>
      <c r="L39" s="375"/>
      <c r="M39" s="214">
        <v>0.0</v>
      </c>
      <c r="N39" s="212"/>
      <c r="O39" s="214">
        <f t="shared" si="12"/>
        <v>0</v>
      </c>
      <c r="P39" s="212"/>
      <c r="Q39" s="212"/>
      <c r="R39" s="262"/>
      <c r="S39" s="214"/>
      <c r="T39" s="262">
        <f t="shared" ref="T39:W39" si="25">L39-P39</f>
        <v>0</v>
      </c>
      <c r="U39" s="214">
        <f t="shared" si="25"/>
        <v>0</v>
      </c>
      <c r="V39" s="262">
        <f t="shared" si="25"/>
        <v>0</v>
      </c>
      <c r="W39" s="214">
        <f t="shared" si="25"/>
        <v>0</v>
      </c>
      <c r="X39" s="377"/>
      <c r="Y39" s="378"/>
      <c r="Z39" s="214">
        <f t="shared" si="14"/>
        <v>0</v>
      </c>
      <c r="AA39" s="214">
        <f t="shared" si="15"/>
        <v>0</v>
      </c>
      <c r="AB39" s="264">
        <f t="shared" si="16"/>
        <v>0</v>
      </c>
      <c r="AC39" s="179"/>
      <c r="AD39" s="179"/>
      <c r="AE39" s="179"/>
      <c r="AF39" s="179"/>
      <c r="AG39" s="179"/>
      <c r="AH39" s="179"/>
    </row>
    <row r="40" ht="12.75" customHeight="1">
      <c r="A40" s="173"/>
      <c r="B40" s="211"/>
      <c r="C40" s="308"/>
      <c r="D40" s="372"/>
      <c r="E40" s="372"/>
      <c r="F40" s="309"/>
      <c r="G40" s="373"/>
      <c r="H40" s="374"/>
      <c r="I40" s="375"/>
      <c r="J40" s="375"/>
      <c r="K40" s="376">
        <f t="shared" si="11"/>
        <v>0</v>
      </c>
      <c r="L40" s="375"/>
      <c r="M40" s="214">
        <v>0.0</v>
      </c>
      <c r="N40" s="212"/>
      <c r="O40" s="214">
        <f t="shared" si="12"/>
        <v>0</v>
      </c>
      <c r="P40" s="212"/>
      <c r="Q40" s="212"/>
      <c r="R40" s="262"/>
      <c r="S40" s="214"/>
      <c r="T40" s="262">
        <f t="shared" ref="T40:W40" si="26">L40-P40</f>
        <v>0</v>
      </c>
      <c r="U40" s="214">
        <f t="shared" si="26"/>
        <v>0</v>
      </c>
      <c r="V40" s="262">
        <f t="shared" si="26"/>
        <v>0</v>
      </c>
      <c r="W40" s="214">
        <f t="shared" si="26"/>
        <v>0</v>
      </c>
      <c r="X40" s="377"/>
      <c r="Y40" s="378"/>
      <c r="Z40" s="214">
        <f t="shared" si="14"/>
        <v>0</v>
      </c>
      <c r="AA40" s="214">
        <f t="shared" si="15"/>
        <v>0</v>
      </c>
      <c r="AB40" s="264">
        <f t="shared" si="16"/>
        <v>0</v>
      </c>
      <c r="AC40" s="179"/>
      <c r="AD40" s="179"/>
      <c r="AE40" s="179"/>
      <c r="AF40" s="179"/>
      <c r="AG40" s="179"/>
      <c r="AH40" s="179"/>
    </row>
    <row r="41" ht="12.75" customHeight="1">
      <c r="A41" s="173"/>
      <c r="B41" s="211"/>
      <c r="C41" s="308"/>
      <c r="D41" s="372"/>
      <c r="E41" s="372"/>
      <c r="F41" s="309"/>
      <c r="G41" s="373"/>
      <c r="H41" s="374"/>
      <c r="I41" s="375"/>
      <c r="J41" s="375"/>
      <c r="K41" s="376">
        <f t="shared" si="11"/>
        <v>0</v>
      </c>
      <c r="L41" s="375"/>
      <c r="M41" s="214">
        <v>0.0</v>
      </c>
      <c r="N41" s="212"/>
      <c r="O41" s="214">
        <f t="shared" si="12"/>
        <v>0</v>
      </c>
      <c r="P41" s="212"/>
      <c r="Q41" s="212"/>
      <c r="R41" s="262"/>
      <c r="S41" s="214"/>
      <c r="T41" s="262">
        <f t="shared" ref="T41:W41" si="27">L41-P41</f>
        <v>0</v>
      </c>
      <c r="U41" s="214">
        <f t="shared" si="27"/>
        <v>0</v>
      </c>
      <c r="V41" s="262">
        <f t="shared" si="27"/>
        <v>0</v>
      </c>
      <c r="W41" s="214">
        <f t="shared" si="27"/>
        <v>0</v>
      </c>
      <c r="X41" s="377"/>
      <c r="Y41" s="378"/>
      <c r="Z41" s="214">
        <f t="shared" si="14"/>
        <v>0</v>
      </c>
      <c r="AA41" s="214">
        <f t="shared" si="15"/>
        <v>0</v>
      </c>
      <c r="AB41" s="264">
        <f t="shared" si="16"/>
        <v>0</v>
      </c>
      <c r="AC41" s="179"/>
      <c r="AD41" s="179"/>
      <c r="AE41" s="179"/>
      <c r="AF41" s="179"/>
      <c r="AG41" s="179"/>
      <c r="AH41" s="179"/>
    </row>
    <row r="42" ht="12.75" customHeight="1">
      <c r="A42" s="173"/>
      <c r="B42" s="211"/>
      <c r="C42" s="308"/>
      <c r="D42" s="372"/>
      <c r="E42" s="372"/>
      <c r="F42" s="309"/>
      <c r="G42" s="373"/>
      <c r="H42" s="374"/>
      <c r="I42" s="375"/>
      <c r="J42" s="375"/>
      <c r="K42" s="376">
        <f t="shared" si="11"/>
        <v>0</v>
      </c>
      <c r="L42" s="375"/>
      <c r="M42" s="214">
        <v>0.0</v>
      </c>
      <c r="N42" s="212"/>
      <c r="O42" s="214">
        <f t="shared" si="12"/>
        <v>0</v>
      </c>
      <c r="P42" s="212"/>
      <c r="Q42" s="212"/>
      <c r="R42" s="262"/>
      <c r="S42" s="214"/>
      <c r="T42" s="262">
        <f t="shared" ref="T42:W42" si="28">L42-P42</f>
        <v>0</v>
      </c>
      <c r="U42" s="214">
        <f t="shared" si="28"/>
        <v>0</v>
      </c>
      <c r="V42" s="262">
        <f t="shared" si="28"/>
        <v>0</v>
      </c>
      <c r="W42" s="214">
        <f t="shared" si="28"/>
        <v>0</v>
      </c>
      <c r="X42" s="377"/>
      <c r="Y42" s="378"/>
      <c r="Z42" s="214">
        <f t="shared" si="14"/>
        <v>0</v>
      </c>
      <c r="AA42" s="214">
        <f t="shared" si="15"/>
        <v>0</v>
      </c>
      <c r="AB42" s="264">
        <f t="shared" si="16"/>
        <v>0</v>
      </c>
      <c r="AC42" s="179"/>
      <c r="AD42" s="179"/>
      <c r="AE42" s="179"/>
      <c r="AF42" s="179"/>
      <c r="AG42" s="179"/>
      <c r="AH42" s="179"/>
    </row>
    <row r="43" ht="12.75" customHeight="1">
      <c r="A43" s="173"/>
      <c r="B43" s="220"/>
      <c r="C43" s="380"/>
      <c r="D43" s="381"/>
      <c r="E43" s="381"/>
      <c r="F43" s="382"/>
      <c r="G43" s="383"/>
      <c r="H43" s="384"/>
      <c r="I43" s="385"/>
      <c r="J43" s="385"/>
      <c r="K43" s="386">
        <v>0.0</v>
      </c>
      <c r="L43" s="385"/>
      <c r="M43" s="214">
        <v>0.0</v>
      </c>
      <c r="N43" s="221"/>
      <c r="O43" s="214">
        <f t="shared" si="12"/>
        <v>0</v>
      </c>
      <c r="P43" s="221"/>
      <c r="Q43" s="221"/>
      <c r="R43" s="387"/>
      <c r="S43" s="222"/>
      <c r="T43" s="387">
        <f t="shared" ref="T43:W43" si="29">L43-P43</f>
        <v>0</v>
      </c>
      <c r="U43" s="222">
        <f t="shared" si="29"/>
        <v>0</v>
      </c>
      <c r="V43" s="387">
        <f t="shared" si="29"/>
        <v>0</v>
      </c>
      <c r="W43" s="214">
        <f t="shared" si="29"/>
        <v>0</v>
      </c>
      <c r="X43" s="388"/>
      <c r="Y43" s="389"/>
      <c r="Z43" s="389">
        <f>Y43+W43</f>
        <v>0</v>
      </c>
      <c r="AA43" s="222">
        <f t="shared" si="15"/>
        <v>0</v>
      </c>
      <c r="AB43" s="390">
        <f t="shared" si="16"/>
        <v>0</v>
      </c>
      <c r="AC43" s="179"/>
      <c r="AD43" s="179"/>
      <c r="AE43" s="179"/>
      <c r="AF43" s="179"/>
      <c r="AG43" s="179"/>
      <c r="AH43" s="179"/>
    </row>
    <row r="44" ht="12.75" customHeight="1">
      <c r="A44" s="173"/>
      <c r="B44" s="179"/>
      <c r="C44" s="179"/>
      <c r="D44" s="179"/>
      <c r="E44" s="179"/>
      <c r="F44" s="179"/>
      <c r="G44" s="179"/>
      <c r="H44" s="179"/>
      <c r="I44" s="179"/>
      <c r="J44" s="179"/>
      <c r="K44" s="391" t="s">
        <v>129</v>
      </c>
      <c r="L44" s="179"/>
      <c r="M44" s="226">
        <f>SUM(M29:M43)</f>
        <v>0</v>
      </c>
      <c r="N44" s="179"/>
      <c r="O44" s="226">
        <f>SUM(O29:O43)</f>
        <v>0</v>
      </c>
      <c r="P44" s="179"/>
      <c r="Q44" s="226">
        <f>SUM(Q29:Q43)</f>
        <v>0</v>
      </c>
      <c r="R44" s="179"/>
      <c r="S44" s="226">
        <f>SUM(S29:S43)</f>
        <v>0</v>
      </c>
      <c r="T44" s="179"/>
      <c r="U44" s="226">
        <f>SUM(U29:U43)</f>
        <v>0</v>
      </c>
      <c r="V44" s="179"/>
      <c r="W44" s="226">
        <f>SUM(W29:W43)</f>
        <v>0</v>
      </c>
      <c r="X44" s="179"/>
      <c r="Y44" s="226">
        <f t="shared" ref="Y44:AB44" si="30">SUM(Y29:Y43)</f>
        <v>0</v>
      </c>
      <c r="Z44" s="226">
        <f t="shared" si="30"/>
        <v>0</v>
      </c>
      <c r="AA44" s="226">
        <f t="shared" si="30"/>
        <v>0</v>
      </c>
      <c r="AB44" s="319">
        <f t="shared" si="30"/>
        <v>0</v>
      </c>
      <c r="AC44" s="392" t="s">
        <v>130</v>
      </c>
      <c r="AD44" s="179"/>
      <c r="AE44" s="179"/>
      <c r="AF44" s="179"/>
      <c r="AG44" s="179"/>
      <c r="AH44" s="179"/>
      <c r="AI44" s="179"/>
      <c r="AJ44" s="179"/>
      <c r="AK44" s="179"/>
      <c r="AL44" s="179"/>
      <c r="AM44" s="179"/>
      <c r="AN44" s="179"/>
    </row>
    <row r="45" ht="12.75" customHeight="1">
      <c r="A45" s="173"/>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row>
    <row r="46" ht="12.75" customHeight="1">
      <c r="A46" s="173"/>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row>
    <row r="47" ht="12.75" customHeight="1">
      <c r="A47" s="173"/>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row>
    <row r="48" ht="12.75" customHeight="1">
      <c r="A48" s="173"/>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row>
    <row r="49" ht="12.75" customHeight="1">
      <c r="A49" s="173"/>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row>
    <row r="50" ht="12.75" customHeight="1">
      <c r="A50" s="173"/>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row>
    <row r="51" ht="12.75" customHeight="1">
      <c r="A51" s="173"/>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row>
    <row r="52" ht="12.75" customHeight="1">
      <c r="A52" s="173"/>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row>
    <row r="53" ht="12.75" customHeight="1">
      <c r="A53" s="173"/>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row>
    <row r="54" ht="12.75" customHeight="1">
      <c r="A54" s="173"/>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row>
    <row r="55" ht="12.75" customHeight="1">
      <c r="A55" s="173"/>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row>
    <row r="56" ht="12.75" customHeight="1">
      <c r="A56" s="173"/>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row>
    <row r="57" ht="12.75" customHeight="1">
      <c r="A57" s="173"/>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row>
    <row r="58" ht="12.75" customHeight="1">
      <c r="A58" s="173"/>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row>
    <row r="59" ht="12.75" customHeight="1">
      <c r="A59" s="173"/>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row>
    <row r="60" ht="12.75" customHeight="1">
      <c r="A60" s="173"/>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row>
    <row r="61" ht="12.75" customHeight="1">
      <c r="A61" s="173"/>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row>
    <row r="62" ht="12.75" customHeight="1">
      <c r="A62" s="173"/>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row>
    <row r="63" ht="12.75" customHeight="1">
      <c r="A63" s="173"/>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row>
    <row r="64" ht="12.75" customHeight="1">
      <c r="A64" s="173"/>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row>
    <row r="65" ht="12.75" customHeight="1">
      <c r="A65" s="173"/>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row>
    <row r="66" ht="12.75" customHeight="1">
      <c r="A66" s="173"/>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row>
    <row r="67" ht="12.75" customHeight="1">
      <c r="A67" s="173"/>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row>
    <row r="68" ht="12.75" customHeight="1">
      <c r="A68" s="173"/>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row>
    <row r="69" ht="12.75" customHeight="1">
      <c r="A69" s="173"/>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row>
    <row r="70" ht="12.75" customHeight="1">
      <c r="A70" s="173"/>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row>
    <row r="71" ht="12.75" customHeight="1">
      <c r="A71" s="173"/>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row>
    <row r="72" ht="12.75" customHeight="1">
      <c r="A72" s="173"/>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row>
    <row r="73" ht="12.75" customHeight="1">
      <c r="A73" s="173"/>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row>
    <row r="74" ht="12.75" customHeight="1">
      <c r="A74" s="173"/>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row>
    <row r="75" ht="12.75" customHeight="1">
      <c r="A75" s="173"/>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row>
    <row r="76" ht="12.75" customHeight="1">
      <c r="A76" s="173"/>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row>
    <row r="77" ht="12.75" customHeight="1">
      <c r="A77" s="173"/>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row>
    <row r="78" ht="12.75" customHeight="1">
      <c r="A78" s="173"/>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row>
    <row r="79" ht="12.75" customHeight="1">
      <c r="A79" s="173"/>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row>
    <row r="80" ht="12.75" customHeight="1">
      <c r="A80" s="173"/>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row>
    <row r="81" ht="12.75" customHeight="1">
      <c r="A81" s="173"/>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row>
    <row r="82" ht="12.75" customHeight="1">
      <c r="A82" s="173"/>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row>
    <row r="83" ht="12.75" customHeight="1">
      <c r="A83" s="173"/>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row>
    <row r="84" ht="12.75" customHeight="1">
      <c r="A84" s="173"/>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row>
    <row r="85" ht="12.75" customHeight="1">
      <c r="A85" s="173"/>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row>
    <row r="86" ht="12.75" customHeight="1">
      <c r="A86" s="173"/>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row>
    <row r="87" ht="12.75" customHeight="1">
      <c r="A87" s="173"/>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row>
    <row r="88" ht="12.75" customHeight="1">
      <c r="A88" s="173"/>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row>
    <row r="89" ht="12.75" customHeight="1">
      <c r="A89" s="173"/>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row>
    <row r="90" ht="12.75" customHeight="1">
      <c r="A90" s="173"/>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row>
    <row r="91" ht="12.75" customHeight="1">
      <c r="A91" s="173"/>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row>
    <row r="92" ht="12.75" customHeight="1">
      <c r="A92" s="173"/>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row>
    <row r="93" ht="12.75" customHeight="1">
      <c r="A93" s="173"/>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row>
    <row r="94" ht="12.75" customHeight="1">
      <c r="A94" s="173"/>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row>
    <row r="95" ht="12.75" customHeight="1">
      <c r="A95" s="173"/>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row>
    <row r="96" ht="12.75" customHeight="1">
      <c r="A96" s="173"/>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row>
    <row r="97" ht="12.75" customHeight="1">
      <c r="A97" s="173"/>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row>
    <row r="98" ht="12.75" customHeight="1">
      <c r="A98" s="173"/>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row>
    <row r="99" ht="12.75" customHeight="1">
      <c r="A99" s="173"/>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row>
    <row r="100" ht="12.75" customHeight="1">
      <c r="A100" s="173"/>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row>
    <row r="101" ht="12.75" customHeight="1">
      <c r="A101" s="173"/>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row>
    <row r="102" ht="12.75" customHeight="1">
      <c r="A102" s="173"/>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row>
    <row r="103" ht="12.75" customHeight="1">
      <c r="A103" s="173"/>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row>
    <row r="104" ht="12.75" customHeight="1">
      <c r="A104" s="173"/>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row>
    <row r="105" ht="12.75" customHeight="1">
      <c r="A105" s="173"/>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row>
    <row r="106" ht="12.75" customHeight="1">
      <c r="A106" s="173"/>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row>
    <row r="107" ht="12.75" customHeight="1">
      <c r="A107" s="173"/>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row>
    <row r="108" ht="12.75" customHeight="1">
      <c r="A108" s="173"/>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row>
    <row r="109" ht="12.75" customHeight="1">
      <c r="A109" s="173"/>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row>
    <row r="110" ht="12.75" customHeight="1">
      <c r="A110" s="173"/>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row>
    <row r="111" ht="12.75" customHeight="1">
      <c r="A111" s="173"/>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row>
    <row r="112" ht="12.75" customHeight="1">
      <c r="A112" s="173"/>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row>
    <row r="113" ht="12.75" customHeight="1">
      <c r="A113" s="173"/>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row>
    <row r="114" ht="12.75" customHeight="1">
      <c r="A114" s="173"/>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row>
    <row r="115" ht="12.75" customHeight="1">
      <c r="A115" s="173"/>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row>
    <row r="116" ht="12.75" customHeight="1">
      <c r="A116" s="173"/>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row>
    <row r="117" ht="12.75" customHeight="1">
      <c r="A117" s="173"/>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row>
    <row r="118" ht="12.75" customHeight="1">
      <c r="A118" s="173"/>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row>
    <row r="119" ht="12.75" customHeight="1">
      <c r="A119" s="173"/>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row>
    <row r="120" ht="12.75" customHeight="1">
      <c r="A120" s="173"/>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row>
    <row r="121" ht="12.75" customHeight="1">
      <c r="A121" s="173"/>
      <c r="B121" s="179"/>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row>
    <row r="122" ht="12.75" customHeight="1">
      <c r="A122" s="173"/>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row>
    <row r="123" ht="12.75" customHeight="1">
      <c r="A123" s="173"/>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row>
    <row r="124" ht="12.75" customHeight="1">
      <c r="A124" s="173"/>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row>
    <row r="125" ht="12.75" customHeight="1">
      <c r="A125" s="173"/>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row>
    <row r="126" ht="12.75" customHeight="1">
      <c r="A126" s="173"/>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row>
    <row r="127" ht="12.75" customHeight="1">
      <c r="A127" s="173"/>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row>
    <row r="128" ht="12.75" customHeight="1">
      <c r="A128" s="173"/>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row>
    <row r="129" ht="12.75" customHeight="1">
      <c r="A129" s="173"/>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row>
    <row r="130" ht="12.75" customHeight="1">
      <c r="A130" s="173"/>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row>
    <row r="131" ht="12.75" customHeight="1">
      <c r="A131" s="173"/>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row>
    <row r="132" ht="12.75" customHeight="1">
      <c r="A132" s="173"/>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row>
    <row r="133" ht="12.75" customHeight="1">
      <c r="A133" s="173"/>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row>
    <row r="134" ht="12.75" customHeight="1">
      <c r="A134" s="173"/>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row>
    <row r="135" ht="12.75" customHeight="1">
      <c r="A135" s="173"/>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row>
    <row r="136" ht="12.75" customHeight="1">
      <c r="A136" s="173"/>
      <c r="B136" s="179"/>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row>
    <row r="137" ht="12.75" customHeight="1">
      <c r="A137" s="173"/>
      <c r="B137" s="179"/>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row>
    <row r="138" ht="12.75" customHeight="1">
      <c r="A138" s="173"/>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row>
    <row r="139" ht="12.75" customHeight="1">
      <c r="A139" s="173"/>
      <c r="B139" s="179"/>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row>
    <row r="140" ht="12.75" customHeight="1">
      <c r="A140" s="173"/>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row>
    <row r="141" ht="12.75" customHeight="1">
      <c r="A141" s="173"/>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row>
    <row r="142" ht="12.75" customHeight="1">
      <c r="A142" s="173"/>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row>
    <row r="143" ht="12.75" customHeight="1">
      <c r="A143" s="173"/>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row>
    <row r="144" ht="12.75" customHeight="1">
      <c r="A144" s="173"/>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row>
    <row r="145" ht="12.75" customHeight="1">
      <c r="A145" s="173"/>
      <c r="B145" s="179"/>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row>
    <row r="146" ht="12.75" customHeight="1">
      <c r="A146" s="173"/>
      <c r="B146" s="179"/>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row>
    <row r="147" ht="12.75" customHeight="1">
      <c r="A147" s="173"/>
      <c r="B147" s="179"/>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row>
    <row r="148" ht="12.75" customHeight="1">
      <c r="A148" s="173"/>
      <c r="B148" s="179"/>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row>
    <row r="149" ht="12.75" customHeight="1">
      <c r="A149" s="173"/>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row>
    <row r="150" ht="12.75" customHeight="1">
      <c r="A150" s="173"/>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row>
    <row r="151" ht="12.75" customHeight="1">
      <c r="A151" s="173"/>
      <c r="B151" s="179"/>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row>
    <row r="152" ht="12.75" customHeight="1">
      <c r="A152" s="173"/>
      <c r="B152" s="179"/>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row>
    <row r="153" ht="12.75" customHeight="1">
      <c r="A153" s="173"/>
      <c r="B153" s="179"/>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row>
    <row r="154" ht="12.75" customHeight="1">
      <c r="A154" s="173"/>
      <c r="B154" s="179"/>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row>
    <row r="155" ht="12.75" customHeight="1">
      <c r="A155" s="173"/>
      <c r="B155" s="179"/>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row>
    <row r="156" ht="12.75" customHeight="1">
      <c r="A156" s="173"/>
      <c r="B156" s="179"/>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row>
    <row r="157" ht="12.75" customHeight="1">
      <c r="A157" s="173"/>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row>
    <row r="158" ht="12.75" customHeight="1">
      <c r="A158" s="173"/>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row>
    <row r="159" ht="12.75" customHeight="1">
      <c r="A159" s="173"/>
      <c r="B159" s="179"/>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row>
    <row r="160" ht="12.75" customHeight="1">
      <c r="A160" s="173"/>
      <c r="B160" s="179"/>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row>
    <row r="161" ht="12.75" customHeight="1">
      <c r="A161" s="173"/>
      <c r="B161" s="179"/>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row>
    <row r="162" ht="12.75" customHeight="1">
      <c r="A162" s="173"/>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row>
    <row r="163" ht="12.75" customHeight="1">
      <c r="A163" s="173"/>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row>
    <row r="164" ht="12.75" customHeight="1">
      <c r="A164" s="173"/>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row>
    <row r="165" ht="12.75" customHeight="1">
      <c r="A165" s="173"/>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row>
    <row r="166" ht="12.75" customHeight="1">
      <c r="A166" s="173"/>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row>
    <row r="167" ht="12.75" customHeight="1">
      <c r="A167" s="173"/>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row>
    <row r="168" ht="12.75" customHeight="1">
      <c r="A168" s="173"/>
      <c r="B168" s="179"/>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row>
    <row r="169" ht="12.75" customHeight="1">
      <c r="A169" s="173"/>
      <c r="B169" s="179"/>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row>
    <row r="170" ht="12.75" customHeight="1">
      <c r="A170" s="173"/>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row>
    <row r="171" ht="12.75" customHeight="1">
      <c r="A171" s="173"/>
      <c r="B171" s="179"/>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row>
    <row r="172" ht="12.75" customHeight="1">
      <c r="A172" s="173"/>
      <c r="B172" s="179"/>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row>
    <row r="173" ht="12.75" customHeight="1">
      <c r="A173" s="173"/>
      <c r="B173" s="179"/>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row>
    <row r="174" ht="12.75" customHeight="1">
      <c r="A174" s="173"/>
      <c r="B174" s="179"/>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row>
    <row r="175" ht="12.75" customHeight="1">
      <c r="A175" s="173"/>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row>
    <row r="176" ht="12.75" customHeight="1">
      <c r="A176" s="173"/>
      <c r="B176" s="179"/>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row>
    <row r="177" ht="12.75" customHeight="1">
      <c r="A177" s="173"/>
      <c r="B177" s="179"/>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row>
    <row r="178" ht="12.75" customHeight="1">
      <c r="A178" s="173"/>
      <c r="B178" s="179"/>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row>
    <row r="179" ht="12.75" customHeight="1">
      <c r="A179" s="173"/>
      <c r="B179" s="179"/>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row>
    <row r="180" ht="12.75" customHeight="1">
      <c r="A180" s="173"/>
      <c r="B180" s="179"/>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row>
    <row r="181" ht="12.75" customHeight="1">
      <c r="A181" s="173"/>
      <c r="B181" s="179"/>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row>
    <row r="182" ht="12.75" customHeight="1">
      <c r="A182" s="173"/>
      <c r="B182" s="179"/>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row>
    <row r="183" ht="12.75" customHeight="1">
      <c r="A183" s="173"/>
      <c r="B183" s="179"/>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row>
    <row r="184" ht="12.75" customHeight="1">
      <c r="A184" s="173"/>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row>
    <row r="185" ht="12.75" customHeight="1">
      <c r="A185" s="173"/>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row>
    <row r="186" ht="12.75" customHeight="1">
      <c r="A186" s="173"/>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row>
    <row r="187" ht="12.75" customHeight="1">
      <c r="A187" s="173"/>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row>
    <row r="188" ht="12.75" customHeight="1">
      <c r="A188" s="173"/>
      <c r="B188" s="179"/>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row>
    <row r="189" ht="12.75" customHeight="1">
      <c r="A189" s="173"/>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row>
    <row r="190" ht="12.75" customHeight="1">
      <c r="A190" s="173"/>
      <c r="B190" s="179"/>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row>
    <row r="191" ht="12.75" customHeight="1">
      <c r="A191" s="173"/>
      <c r="B191" s="179"/>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row>
    <row r="192" ht="12.75" customHeight="1">
      <c r="A192" s="173"/>
      <c r="B192" s="179"/>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row>
    <row r="193" ht="12.75" customHeight="1">
      <c r="A193" s="173"/>
      <c r="B193" s="179"/>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row>
    <row r="194" ht="12.75" customHeight="1">
      <c r="A194" s="173"/>
      <c r="B194" s="179"/>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row>
    <row r="195" ht="12.75" customHeight="1">
      <c r="A195" s="173"/>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row>
    <row r="196" ht="12.75" customHeight="1">
      <c r="A196" s="173"/>
      <c r="B196" s="179"/>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row>
    <row r="197" ht="12.75" customHeight="1">
      <c r="A197" s="173"/>
      <c r="B197" s="179"/>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row>
    <row r="198" ht="12.75" customHeight="1">
      <c r="A198" s="173"/>
      <c r="B198" s="179"/>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row>
    <row r="199" ht="12.75" customHeight="1">
      <c r="A199" s="173"/>
      <c r="B199" s="179"/>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row>
    <row r="200" ht="12.75" customHeight="1">
      <c r="A200" s="173"/>
      <c r="B200" s="179"/>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row>
    <row r="201" ht="12.75" customHeight="1">
      <c r="A201" s="173"/>
      <c r="B201" s="179"/>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row>
    <row r="202" ht="12.75" customHeight="1">
      <c r="A202" s="173"/>
      <c r="B202" s="179"/>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row>
    <row r="203" ht="12.75" customHeight="1">
      <c r="A203" s="173"/>
      <c r="B203" s="179"/>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row>
    <row r="204" ht="12.75" customHeight="1">
      <c r="A204" s="173"/>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row>
    <row r="205" ht="12.75" customHeight="1">
      <c r="A205" s="173"/>
      <c r="B205" s="179"/>
      <c r="C205" s="179"/>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row>
    <row r="206" ht="12.75" customHeight="1">
      <c r="A206" s="173"/>
      <c r="B206" s="179"/>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row>
    <row r="207" ht="12.75" customHeight="1">
      <c r="A207" s="173"/>
      <c r="B207" s="179"/>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row>
    <row r="208" ht="12.75" customHeight="1">
      <c r="A208" s="173"/>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row>
    <row r="209" ht="12.75" customHeight="1">
      <c r="A209" s="173"/>
      <c r="B209" s="179"/>
      <c r="C209" s="179"/>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row>
    <row r="210" ht="12.75" customHeight="1">
      <c r="A210" s="173"/>
      <c r="B210" s="179"/>
      <c r="C210" s="179"/>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row>
    <row r="211" ht="12.75" customHeight="1">
      <c r="A211" s="173"/>
      <c r="B211" s="179"/>
      <c r="C211" s="179"/>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row>
    <row r="212" ht="12.75" customHeight="1">
      <c r="A212" s="173"/>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row>
    <row r="213" ht="12.75" customHeight="1">
      <c r="A213" s="173"/>
      <c r="B213" s="179"/>
      <c r="C213" s="179"/>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row>
    <row r="214" ht="12.75" customHeight="1">
      <c r="A214" s="173"/>
      <c r="B214" s="179"/>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row>
    <row r="215" ht="12.75" customHeight="1">
      <c r="A215" s="173"/>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row>
    <row r="216" ht="12.75" customHeight="1">
      <c r="A216" s="173"/>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row>
    <row r="217" ht="12.75" customHeight="1">
      <c r="A217" s="173"/>
      <c r="B217" s="179"/>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row>
    <row r="218" ht="12.75" customHeight="1">
      <c r="A218" s="173"/>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row>
    <row r="219" ht="12.75" customHeight="1">
      <c r="A219" s="173"/>
      <c r="B219" s="179"/>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row>
    <row r="220" ht="12.75" customHeight="1">
      <c r="A220" s="173"/>
      <c r="B220" s="179"/>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row>
    <row r="221" ht="12.75" customHeight="1">
      <c r="A221" s="173"/>
      <c r="B221" s="179"/>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row>
    <row r="222" ht="12.75" customHeight="1">
      <c r="A222" s="173"/>
      <c r="B222" s="179"/>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row>
    <row r="223" ht="12.75" customHeight="1">
      <c r="A223" s="173"/>
      <c r="B223" s="179"/>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row>
    <row r="224" ht="12.75" customHeight="1">
      <c r="A224" s="173"/>
      <c r="B224" s="179"/>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row>
    <row r="225" ht="12.75" customHeight="1">
      <c r="A225" s="173"/>
      <c r="B225" s="179"/>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row>
    <row r="226" ht="12.75" customHeight="1">
      <c r="A226" s="173"/>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row>
    <row r="227" ht="12.75" customHeight="1">
      <c r="A227" s="173"/>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row>
    <row r="228" ht="12.75" customHeight="1">
      <c r="A228" s="173"/>
      <c r="B228" s="179"/>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row>
    <row r="229" ht="12.75" customHeight="1">
      <c r="A229" s="173"/>
      <c r="B229" s="179"/>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row>
    <row r="230" ht="12.75" customHeight="1">
      <c r="A230" s="173"/>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row>
    <row r="231" ht="12.75" customHeight="1">
      <c r="A231" s="173"/>
      <c r="B231" s="179"/>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row>
    <row r="232" ht="12.75" customHeight="1">
      <c r="A232" s="173"/>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row>
    <row r="233" ht="12.75" customHeight="1">
      <c r="A233" s="173"/>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row>
    <row r="234" ht="12.75" customHeight="1">
      <c r="A234" s="173"/>
      <c r="B234" s="179"/>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row>
    <row r="235" ht="12.75" customHeight="1">
      <c r="A235" s="173"/>
      <c r="B235" s="179"/>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c r="AN235" s="179"/>
    </row>
    <row r="236" ht="12.75" customHeight="1">
      <c r="A236" s="173"/>
      <c r="B236" s="179"/>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c r="AN236" s="179"/>
    </row>
    <row r="237" ht="12.75" customHeight="1">
      <c r="A237" s="173"/>
      <c r="B237" s="179"/>
      <c r="C237" s="179"/>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79"/>
      <c r="AL237" s="179"/>
      <c r="AM237" s="179"/>
      <c r="AN237" s="179"/>
    </row>
    <row r="238" ht="12.75" customHeight="1">
      <c r="A238" s="173"/>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row>
    <row r="239" ht="12.75" customHeight="1">
      <c r="A239" s="173"/>
      <c r="B239" s="179"/>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79"/>
      <c r="AL239" s="179"/>
      <c r="AM239" s="179"/>
      <c r="AN239" s="179"/>
    </row>
    <row r="240" ht="12.75" customHeight="1">
      <c r="A240" s="173"/>
      <c r="B240" s="179"/>
      <c r="C240" s="179"/>
      <c r="D240" s="179"/>
      <c r="E240" s="179"/>
      <c r="F240" s="179"/>
      <c r="G240" s="179"/>
      <c r="H240" s="179"/>
      <c r="I240" s="179"/>
      <c r="J240" s="179"/>
      <c r="K240" s="179"/>
      <c r="L240" s="179"/>
      <c r="M240" s="179"/>
      <c r="N240" s="179"/>
      <c r="O240" s="179"/>
      <c r="P240" s="179"/>
      <c r="Q240" s="179"/>
      <c r="R240" s="179"/>
      <c r="S240" s="179"/>
      <c r="T240" s="179"/>
      <c r="U240" s="179"/>
      <c r="V240" s="179"/>
      <c r="W240" s="179"/>
      <c r="X240" s="179"/>
      <c r="Y240" s="179"/>
      <c r="Z240" s="179"/>
      <c r="AA240" s="179"/>
      <c r="AB240" s="179"/>
      <c r="AC240" s="179"/>
      <c r="AD240" s="179"/>
      <c r="AE240" s="179"/>
      <c r="AF240" s="179"/>
      <c r="AG240" s="179"/>
      <c r="AH240" s="179"/>
      <c r="AI240" s="179"/>
      <c r="AJ240" s="179"/>
      <c r="AK240" s="179"/>
      <c r="AL240" s="179"/>
      <c r="AM240" s="179"/>
      <c r="AN240" s="179"/>
    </row>
    <row r="241" ht="12.75" customHeight="1">
      <c r="A241" s="173"/>
      <c r="B241" s="179"/>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c r="AA241" s="179"/>
      <c r="AB241" s="179"/>
      <c r="AC241" s="179"/>
      <c r="AD241" s="179"/>
      <c r="AE241" s="179"/>
      <c r="AF241" s="179"/>
      <c r="AG241" s="179"/>
      <c r="AH241" s="179"/>
      <c r="AI241" s="179"/>
      <c r="AJ241" s="179"/>
      <c r="AK241" s="179"/>
      <c r="AL241" s="179"/>
      <c r="AM241" s="179"/>
      <c r="AN241" s="179"/>
    </row>
    <row r="242" ht="12.75" customHeight="1">
      <c r="A242" s="173"/>
      <c r="B242" s="179"/>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c r="AA242" s="179"/>
      <c r="AB242" s="179"/>
      <c r="AC242" s="179"/>
      <c r="AD242" s="179"/>
      <c r="AE242" s="179"/>
      <c r="AF242" s="179"/>
      <c r="AG242" s="179"/>
      <c r="AH242" s="179"/>
      <c r="AI242" s="179"/>
      <c r="AJ242" s="179"/>
      <c r="AK242" s="179"/>
      <c r="AL242" s="179"/>
      <c r="AM242" s="179"/>
      <c r="AN242" s="179"/>
    </row>
    <row r="243" ht="12.75" customHeight="1">
      <c r="A243" s="173"/>
      <c r="B243" s="179"/>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179"/>
      <c r="AK243" s="179"/>
      <c r="AL243" s="179"/>
      <c r="AM243" s="179"/>
      <c r="AN243" s="179"/>
    </row>
    <row r="244" ht="12.75" customHeight="1">
      <c r="A244" s="173"/>
      <c r="B244" s="179"/>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179"/>
      <c r="AK244" s="179"/>
      <c r="AL244" s="179"/>
      <c r="AM244" s="179"/>
      <c r="AN244" s="179"/>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L26:O26"/>
    <mergeCell ref="L27:M27"/>
    <mergeCell ref="N27:O27"/>
    <mergeCell ref="P27:Q27"/>
    <mergeCell ref="R27:S27"/>
    <mergeCell ref="X27:X28"/>
    <mergeCell ref="Y27:Y28"/>
    <mergeCell ref="Z27:Z28"/>
    <mergeCell ref="AA27:AA28"/>
    <mergeCell ref="G26:G28"/>
    <mergeCell ref="H26:H28"/>
    <mergeCell ref="I26:K27"/>
    <mergeCell ref="P26:S26"/>
    <mergeCell ref="T26:W26"/>
    <mergeCell ref="X26:Y26"/>
    <mergeCell ref="Z26:AB26"/>
    <mergeCell ref="AB27:AB28"/>
    <mergeCell ref="H5:H7"/>
    <mergeCell ref="I5:I7"/>
    <mergeCell ref="J5:Q5"/>
    <mergeCell ref="R5:S5"/>
    <mergeCell ref="T5:T7"/>
    <mergeCell ref="U5:U7"/>
    <mergeCell ref="V5:V7"/>
    <mergeCell ref="W5:W7"/>
    <mergeCell ref="J6:M6"/>
    <mergeCell ref="N6:Q6"/>
    <mergeCell ref="Y6:AA6"/>
    <mergeCell ref="AB6:AD6"/>
    <mergeCell ref="B2:W2"/>
    <mergeCell ref="H4:S4"/>
    <mergeCell ref="T4:W4"/>
    <mergeCell ref="B5:B7"/>
    <mergeCell ref="C5:C7"/>
    <mergeCell ref="D5:D7"/>
    <mergeCell ref="E5:E7"/>
    <mergeCell ref="R6:S6"/>
    <mergeCell ref="F5:F7"/>
    <mergeCell ref="G5:G7"/>
    <mergeCell ref="B26:B28"/>
    <mergeCell ref="C26:C28"/>
    <mergeCell ref="D26:D28"/>
    <mergeCell ref="E26:E28"/>
    <mergeCell ref="F26:F28"/>
  </mergeCells>
  <conditionalFormatting sqref="X23">
    <cfRule type="expression" dxfId="1" priority="1">
      <formula>$W$23&lt;0</formula>
    </cfRule>
  </conditionalFormatting>
  <conditionalFormatting sqref="AC44">
    <cfRule type="expression" dxfId="1" priority="2">
      <formula>$W$23&lt;0</formula>
    </cfRule>
  </conditionalFormatting>
  <dataValidations>
    <dataValidation type="list" allowBlank="1" showErrorMessage="1" sqref="G8:G22">
      <formula1>"Indefinido,A plazo,Renuncia,Despido"</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4.0"/>
    <col customWidth="1" min="2" max="2" width="65.0"/>
    <col customWidth="1" min="3" max="3" width="15.86"/>
    <col customWidth="1" min="4" max="4" width="23.43"/>
    <col customWidth="1" min="5" max="5" width="22.71"/>
    <col customWidth="1" min="6" max="6" width="10.14"/>
    <col customWidth="1" min="7" max="9" width="13.86"/>
    <col customWidth="1" min="10" max="10" width="9.14"/>
    <col customWidth="1" min="11" max="12" width="15.43"/>
    <col customWidth="1" min="13" max="13" width="9.14"/>
    <col customWidth="1" min="14" max="14" width="16.43"/>
    <col customWidth="1" min="15" max="15" width="11.43"/>
    <col customWidth="1" min="16" max="16" width="15.14"/>
    <col customWidth="1" min="17" max="30" width="10.71"/>
  </cols>
  <sheetData>
    <row r="1" ht="12.75" customHeight="1">
      <c r="A1" s="173"/>
      <c r="B1" s="173"/>
      <c r="C1" s="173"/>
      <c r="D1" s="173"/>
      <c r="E1" s="173"/>
      <c r="F1" s="173"/>
      <c r="G1" s="173"/>
      <c r="H1" s="173"/>
      <c r="I1" s="173"/>
      <c r="J1" s="393"/>
      <c r="K1" s="173"/>
      <c r="L1" s="173"/>
      <c r="M1" s="173"/>
      <c r="N1" s="394"/>
      <c r="O1" s="173"/>
      <c r="P1" s="173"/>
      <c r="Q1" s="173"/>
      <c r="R1" s="173"/>
      <c r="S1" s="173"/>
      <c r="T1" s="173"/>
      <c r="U1" s="173"/>
      <c r="V1" s="173"/>
      <c r="W1" s="173"/>
      <c r="X1" s="173"/>
      <c r="Y1" s="173"/>
      <c r="Z1" s="173"/>
      <c r="AA1" s="173"/>
      <c r="AB1" s="173"/>
      <c r="AC1" s="173"/>
      <c r="AD1" s="173"/>
    </row>
    <row r="2" ht="56.25" customHeight="1">
      <c r="A2" s="173"/>
      <c r="B2" s="175" t="s">
        <v>162</v>
      </c>
      <c r="C2" s="20"/>
      <c r="D2" s="20"/>
      <c r="E2" s="20"/>
      <c r="F2" s="20"/>
      <c r="G2" s="20"/>
      <c r="H2" s="20"/>
      <c r="I2" s="20"/>
      <c r="J2" s="20"/>
      <c r="K2" s="20"/>
      <c r="L2" s="20"/>
      <c r="M2" s="21"/>
      <c r="N2" s="394"/>
      <c r="O2" s="173"/>
      <c r="P2" s="173"/>
      <c r="Q2" s="173"/>
      <c r="R2" s="173"/>
      <c r="S2" s="173"/>
      <c r="T2" s="173"/>
      <c r="U2" s="173"/>
      <c r="V2" s="173"/>
      <c r="W2" s="173"/>
      <c r="X2" s="173"/>
      <c r="Y2" s="173"/>
      <c r="Z2" s="173"/>
      <c r="AA2" s="173"/>
      <c r="AB2" s="173"/>
      <c r="AC2" s="173"/>
      <c r="AD2" s="173"/>
    </row>
    <row r="3" ht="24.0" customHeight="1">
      <c r="A3" s="173"/>
      <c r="B3" s="395"/>
      <c r="C3" s="396"/>
      <c r="D3" s="396"/>
      <c r="E3" s="396"/>
      <c r="F3" s="395"/>
      <c r="G3" s="395"/>
      <c r="H3" s="395"/>
      <c r="I3" s="395"/>
      <c r="J3" s="251"/>
      <c r="K3" s="395"/>
      <c r="L3" s="395"/>
      <c r="M3" s="395"/>
      <c r="N3" s="251"/>
      <c r="O3" s="395"/>
      <c r="P3" s="395"/>
      <c r="Q3" s="395"/>
      <c r="R3" s="395"/>
      <c r="S3" s="395"/>
      <c r="T3" s="395"/>
      <c r="U3" s="395"/>
      <c r="V3" s="395"/>
      <c r="W3" s="395"/>
      <c r="X3" s="395"/>
      <c r="Y3" s="395"/>
      <c r="Z3" s="395"/>
      <c r="AA3" s="395"/>
      <c r="AB3" s="395"/>
      <c r="AC3" s="395"/>
      <c r="AD3" s="395"/>
    </row>
    <row r="4" ht="60.0" customHeight="1">
      <c r="A4" s="173"/>
      <c r="B4" s="397" t="s">
        <v>163</v>
      </c>
      <c r="C4" s="398" t="s">
        <v>164</v>
      </c>
      <c r="D4" s="398" t="s">
        <v>165</v>
      </c>
      <c r="E4" s="398" t="s">
        <v>166</v>
      </c>
      <c r="F4" s="398" t="s">
        <v>167</v>
      </c>
      <c r="G4" s="398" t="s">
        <v>168</v>
      </c>
      <c r="H4" s="398" t="s">
        <v>169</v>
      </c>
      <c r="I4" s="398" t="s">
        <v>170</v>
      </c>
      <c r="J4" s="398" t="s">
        <v>25</v>
      </c>
      <c r="K4" s="399" t="s">
        <v>171</v>
      </c>
      <c r="L4" s="255"/>
      <c r="M4" s="195"/>
      <c r="N4" s="251"/>
      <c r="O4" s="395"/>
      <c r="P4" s="395"/>
      <c r="Q4" s="395"/>
      <c r="R4" s="395"/>
      <c r="S4" s="395"/>
      <c r="T4" s="395"/>
      <c r="U4" s="395"/>
      <c r="V4" s="395"/>
      <c r="W4" s="395"/>
      <c r="X4" s="395"/>
      <c r="Y4" s="395"/>
      <c r="Z4" s="395"/>
      <c r="AA4" s="395"/>
      <c r="AB4" s="395"/>
      <c r="AC4" s="395"/>
      <c r="AD4" s="395"/>
    </row>
    <row r="5" ht="60.0" customHeight="1">
      <c r="A5" s="173"/>
      <c r="B5" s="171"/>
      <c r="C5" s="171"/>
      <c r="D5" s="171"/>
      <c r="E5" s="171"/>
      <c r="F5" s="171"/>
      <c r="G5" s="171"/>
      <c r="H5" s="171"/>
      <c r="I5" s="171"/>
      <c r="J5" s="171"/>
      <c r="K5" s="400" t="s">
        <v>27</v>
      </c>
      <c r="L5" s="400" t="s">
        <v>28</v>
      </c>
      <c r="M5" s="401" t="s">
        <v>25</v>
      </c>
      <c r="N5" s="402" t="s">
        <v>94</v>
      </c>
      <c r="O5" s="395"/>
      <c r="P5" s="395"/>
      <c r="Q5" s="395"/>
      <c r="R5" s="395"/>
      <c r="S5" s="395"/>
      <c r="T5" s="395"/>
      <c r="U5" s="395"/>
      <c r="V5" s="395"/>
      <c r="W5" s="395"/>
      <c r="X5" s="395"/>
      <c r="Y5" s="395"/>
      <c r="Z5" s="395"/>
      <c r="AA5" s="395"/>
      <c r="AB5" s="395"/>
      <c r="AC5" s="395"/>
      <c r="AD5" s="395"/>
    </row>
    <row r="6" ht="12.75" customHeight="1">
      <c r="A6" s="173"/>
      <c r="B6" s="308"/>
      <c r="C6" s="403"/>
      <c r="D6" s="403">
        <v>0.0</v>
      </c>
      <c r="E6" s="403">
        <v>0.0</v>
      </c>
      <c r="F6" s="403"/>
      <c r="G6" s="403">
        <f t="shared" ref="G6:G9" si="1">D6*N6</f>
        <v>0</v>
      </c>
      <c r="H6" s="403">
        <f>E6*N6</f>
        <v>0</v>
      </c>
      <c r="I6" s="403">
        <f t="shared" ref="I6:I9" si="2">+G6+H6</f>
        <v>0</v>
      </c>
      <c r="J6" s="404" t="str">
        <f t="shared" ref="J6:J10" si="3">IF(I6-H6-G6=0,"OK","Revisar")</f>
        <v>OK</v>
      </c>
      <c r="K6" s="405">
        <v>0.0</v>
      </c>
      <c r="L6" s="405"/>
      <c r="M6" s="406" t="str">
        <f t="shared" ref="M6:M10" si="4">IF((SUM(K6:L6)-H6)=0,"OK","Revisar")</f>
        <v>OK</v>
      </c>
      <c r="N6" s="407"/>
      <c r="O6" s="395"/>
      <c r="P6" s="395"/>
      <c r="Q6" s="395"/>
      <c r="R6" s="395"/>
      <c r="S6" s="395"/>
      <c r="T6" s="395"/>
      <c r="U6" s="395"/>
      <c r="V6" s="395"/>
      <c r="W6" s="395"/>
      <c r="X6" s="395"/>
      <c r="Y6" s="395"/>
      <c r="Z6" s="395"/>
      <c r="AA6" s="395"/>
      <c r="AB6" s="395"/>
      <c r="AC6" s="395"/>
      <c r="AD6" s="395"/>
    </row>
    <row r="7" ht="12.75" customHeight="1">
      <c r="A7" s="173"/>
      <c r="B7" s="308"/>
      <c r="C7" s="403"/>
      <c r="D7" s="403">
        <v>0.0</v>
      </c>
      <c r="E7" s="403">
        <v>0.0</v>
      </c>
      <c r="F7" s="403"/>
      <c r="G7" s="403">
        <f t="shared" si="1"/>
        <v>0</v>
      </c>
      <c r="H7" s="403">
        <f t="shared" ref="H7:H9" si="5">E7*7</f>
        <v>0</v>
      </c>
      <c r="I7" s="403">
        <f t="shared" si="2"/>
        <v>0</v>
      </c>
      <c r="J7" s="404" t="str">
        <f t="shared" si="3"/>
        <v>OK</v>
      </c>
      <c r="K7" s="405">
        <v>0.0</v>
      </c>
      <c r="L7" s="405"/>
      <c r="M7" s="406" t="str">
        <f t="shared" si="4"/>
        <v>OK</v>
      </c>
      <c r="N7" s="407"/>
      <c r="O7" s="395"/>
      <c r="P7" s="395"/>
      <c r="Q7" s="395"/>
      <c r="R7" s="395"/>
      <c r="S7" s="395"/>
      <c r="T7" s="395"/>
      <c r="U7" s="395"/>
      <c r="V7" s="395"/>
      <c r="W7" s="395"/>
      <c r="X7" s="395"/>
      <c r="Y7" s="395"/>
      <c r="Z7" s="395"/>
      <c r="AA7" s="395"/>
      <c r="AB7" s="395"/>
      <c r="AC7" s="395"/>
      <c r="AD7" s="395"/>
    </row>
    <row r="8" ht="12.75" customHeight="1">
      <c r="A8" s="173"/>
      <c r="B8" s="308"/>
      <c r="C8" s="403"/>
      <c r="D8" s="403">
        <v>0.0</v>
      </c>
      <c r="E8" s="403">
        <v>0.0</v>
      </c>
      <c r="F8" s="403"/>
      <c r="G8" s="403">
        <f t="shared" si="1"/>
        <v>0</v>
      </c>
      <c r="H8" s="403">
        <f t="shared" si="5"/>
        <v>0</v>
      </c>
      <c r="I8" s="403">
        <f t="shared" si="2"/>
        <v>0</v>
      </c>
      <c r="J8" s="404" t="str">
        <f t="shared" si="3"/>
        <v>OK</v>
      </c>
      <c r="K8" s="405"/>
      <c r="L8" s="405"/>
      <c r="M8" s="406" t="str">
        <f t="shared" si="4"/>
        <v>OK</v>
      </c>
      <c r="N8" s="407"/>
      <c r="O8" s="395"/>
      <c r="P8" s="395"/>
      <c r="Q8" s="395"/>
      <c r="R8" s="395"/>
      <c r="S8" s="395"/>
      <c r="T8" s="395"/>
      <c r="U8" s="395"/>
      <c r="V8" s="395"/>
      <c r="W8" s="395"/>
      <c r="X8" s="395"/>
      <c r="Y8" s="395"/>
      <c r="Z8" s="395"/>
      <c r="AA8" s="395"/>
      <c r="AB8" s="395"/>
      <c r="AC8" s="395"/>
      <c r="AD8" s="395"/>
    </row>
    <row r="9" ht="12.75" customHeight="1">
      <c r="A9" s="173"/>
      <c r="B9" s="308"/>
      <c r="C9" s="403"/>
      <c r="D9" s="403">
        <v>0.0</v>
      </c>
      <c r="E9" s="403">
        <v>0.0</v>
      </c>
      <c r="F9" s="403"/>
      <c r="G9" s="403">
        <f t="shared" si="1"/>
        <v>0</v>
      </c>
      <c r="H9" s="403">
        <f t="shared" si="5"/>
        <v>0</v>
      </c>
      <c r="I9" s="403">
        <f t="shared" si="2"/>
        <v>0</v>
      </c>
      <c r="J9" s="404" t="str">
        <f t="shared" si="3"/>
        <v>OK</v>
      </c>
      <c r="K9" s="405"/>
      <c r="L9" s="405"/>
      <c r="M9" s="406" t="str">
        <f t="shared" si="4"/>
        <v>OK</v>
      </c>
      <c r="N9" s="407"/>
      <c r="O9" s="395"/>
      <c r="P9" s="395"/>
      <c r="Q9" s="395"/>
      <c r="R9" s="395"/>
      <c r="S9" s="395"/>
      <c r="T9" s="395"/>
      <c r="U9" s="395"/>
      <c r="V9" s="395"/>
      <c r="W9" s="395"/>
      <c r="X9" s="395"/>
      <c r="Y9" s="395"/>
      <c r="Z9" s="395"/>
      <c r="AA9" s="395"/>
      <c r="AB9" s="395"/>
      <c r="AC9" s="395"/>
      <c r="AD9" s="395"/>
    </row>
    <row r="10" ht="12.75" customHeight="1">
      <c r="A10" s="173"/>
      <c r="B10" s="408" t="s">
        <v>129</v>
      </c>
      <c r="C10" s="408"/>
      <c r="D10" s="408">
        <f t="shared" ref="D10:E10" si="6">SUM(D6:D9)</f>
        <v>0</v>
      </c>
      <c r="E10" s="408">
        <f t="shared" si="6"/>
        <v>0</v>
      </c>
      <c r="F10" s="408"/>
      <c r="G10" s="409">
        <f t="shared" ref="G10:I10" si="7">SUM(G6:G9)</f>
        <v>0</v>
      </c>
      <c r="H10" s="409">
        <f t="shared" si="7"/>
        <v>0</v>
      </c>
      <c r="I10" s="409">
        <f t="shared" si="7"/>
        <v>0</v>
      </c>
      <c r="J10" s="404" t="str">
        <f t="shared" si="3"/>
        <v>OK</v>
      </c>
      <c r="K10" s="408">
        <f t="shared" ref="K10:L10" si="8">SUM(K6:K9)</f>
        <v>0</v>
      </c>
      <c r="L10" s="408">
        <f t="shared" si="8"/>
        <v>0</v>
      </c>
      <c r="M10" s="410" t="str">
        <f t="shared" si="4"/>
        <v>OK</v>
      </c>
      <c r="N10" s="407"/>
      <c r="O10" s="395"/>
      <c r="P10" s="395"/>
      <c r="Q10" s="395"/>
      <c r="R10" s="395"/>
      <c r="S10" s="395"/>
      <c r="T10" s="395"/>
      <c r="U10" s="395"/>
      <c r="V10" s="395"/>
      <c r="W10" s="395"/>
      <c r="X10" s="395"/>
      <c r="Y10" s="395"/>
      <c r="Z10" s="395"/>
      <c r="AA10" s="395"/>
      <c r="AB10" s="395"/>
      <c r="AC10" s="395"/>
      <c r="AD10" s="395"/>
    </row>
    <row r="11" ht="24.0" customHeight="1">
      <c r="A11" s="173"/>
      <c r="B11" s="395"/>
      <c r="C11" s="396"/>
      <c r="D11" s="396"/>
      <c r="E11" s="396"/>
      <c r="F11" s="395"/>
      <c r="G11" s="395"/>
      <c r="H11" s="395"/>
      <c r="I11" s="395"/>
      <c r="J11" s="251"/>
      <c r="K11" s="395"/>
      <c r="L11" s="395"/>
      <c r="M11" s="395"/>
      <c r="N11" s="251"/>
      <c r="O11" s="395"/>
      <c r="P11" s="395"/>
      <c r="Q11" s="395"/>
      <c r="R11" s="395"/>
      <c r="S11" s="395"/>
      <c r="T11" s="395"/>
      <c r="U11" s="395"/>
      <c r="V11" s="395"/>
      <c r="W11" s="395"/>
      <c r="X11" s="395"/>
      <c r="Y11" s="395"/>
      <c r="Z11" s="395"/>
      <c r="AA11" s="395"/>
      <c r="AB11" s="395"/>
      <c r="AC11" s="395"/>
      <c r="AD11" s="395"/>
    </row>
    <row r="12" ht="30.75" customHeight="1">
      <c r="A12" s="173"/>
      <c r="B12" s="411" t="s">
        <v>172</v>
      </c>
      <c r="C12" s="398" t="s">
        <v>164</v>
      </c>
      <c r="D12" s="398" t="s">
        <v>173</v>
      </c>
      <c r="E12" s="398" t="s">
        <v>174</v>
      </c>
      <c r="F12" s="398" t="s">
        <v>175</v>
      </c>
      <c r="G12" s="398" t="s">
        <v>168</v>
      </c>
      <c r="H12" s="398" t="s">
        <v>169</v>
      </c>
      <c r="I12" s="398" t="s">
        <v>170</v>
      </c>
      <c r="J12" s="398" t="s">
        <v>25</v>
      </c>
      <c r="K12" s="399" t="s">
        <v>171</v>
      </c>
      <c r="L12" s="255"/>
      <c r="M12" s="195"/>
      <c r="N12" s="412" t="s">
        <v>94</v>
      </c>
      <c r="O12" s="179"/>
      <c r="P12" s="395"/>
      <c r="Q12" s="395"/>
      <c r="R12" s="395"/>
      <c r="S12" s="395"/>
      <c r="T12" s="395"/>
      <c r="U12" s="395"/>
      <c r="V12" s="395"/>
      <c r="W12" s="395"/>
      <c r="X12" s="395"/>
      <c r="Y12" s="395"/>
      <c r="Z12" s="395"/>
      <c r="AA12" s="395"/>
      <c r="AB12" s="395"/>
      <c r="AC12" s="395"/>
      <c r="AD12" s="395"/>
    </row>
    <row r="13" ht="30.75" customHeight="1">
      <c r="A13" s="173"/>
      <c r="B13" s="171"/>
      <c r="C13" s="171"/>
      <c r="D13" s="171"/>
      <c r="E13" s="171"/>
      <c r="F13" s="171"/>
      <c r="G13" s="171"/>
      <c r="H13" s="171"/>
      <c r="I13" s="171"/>
      <c r="J13" s="171"/>
      <c r="K13" s="400" t="s">
        <v>27</v>
      </c>
      <c r="L13" s="400" t="s">
        <v>28</v>
      </c>
      <c r="M13" s="401" t="s">
        <v>25</v>
      </c>
      <c r="N13" s="413"/>
      <c r="O13" s="179"/>
      <c r="P13" s="395"/>
      <c r="Q13" s="395"/>
      <c r="R13" s="395"/>
      <c r="S13" s="395"/>
      <c r="T13" s="395"/>
      <c r="U13" s="395"/>
      <c r="V13" s="395"/>
      <c r="W13" s="395"/>
      <c r="X13" s="395"/>
      <c r="Y13" s="395"/>
      <c r="Z13" s="395"/>
      <c r="AA13" s="395"/>
      <c r="AB13" s="395"/>
      <c r="AC13" s="395"/>
      <c r="AD13" s="395"/>
    </row>
    <row r="14" ht="12.75" customHeight="1">
      <c r="A14" s="173"/>
      <c r="B14" s="414"/>
      <c r="C14" s="403"/>
      <c r="D14" s="403">
        <v>0.0</v>
      </c>
      <c r="E14" s="403">
        <v>0.0</v>
      </c>
      <c r="F14" s="403"/>
      <c r="G14" s="403">
        <f t="shared" ref="G14:G18" si="9">D14*N14</f>
        <v>0</v>
      </c>
      <c r="H14" s="403">
        <f t="shared" ref="H14:H18" si="10">E14*N14</f>
        <v>0</v>
      </c>
      <c r="I14" s="403">
        <f t="shared" ref="I14:I18" si="11">+G14+H14</f>
        <v>0</v>
      </c>
      <c r="J14" s="404" t="str">
        <f t="shared" ref="J14:J19" si="12">IF(I14-H14-G14=0,"OK","Revisar")</f>
        <v>OK</v>
      </c>
      <c r="K14" s="405"/>
      <c r="L14" s="405"/>
      <c r="M14" s="406" t="str">
        <f t="shared" ref="M14:M19" si="13">IF((SUM(K14:L14)-H14)=0,"OK","Revisar")</f>
        <v>OK</v>
      </c>
      <c r="N14" s="407"/>
      <c r="O14" s="179"/>
      <c r="P14" s="395"/>
      <c r="Q14" s="395"/>
      <c r="R14" s="395"/>
      <c r="S14" s="395"/>
      <c r="T14" s="395"/>
      <c r="U14" s="395"/>
      <c r="V14" s="395"/>
      <c r="W14" s="395"/>
      <c r="X14" s="395"/>
      <c r="Y14" s="395"/>
      <c r="Z14" s="395"/>
      <c r="AA14" s="395"/>
      <c r="AB14" s="395"/>
      <c r="AC14" s="395"/>
      <c r="AD14" s="395"/>
    </row>
    <row r="15" ht="12.75" customHeight="1">
      <c r="A15" s="173"/>
      <c r="B15" s="414"/>
      <c r="C15" s="403"/>
      <c r="D15" s="403">
        <v>0.0</v>
      </c>
      <c r="E15" s="403">
        <v>0.0</v>
      </c>
      <c r="F15" s="403"/>
      <c r="G15" s="403">
        <f t="shared" si="9"/>
        <v>0</v>
      </c>
      <c r="H15" s="403">
        <f t="shared" si="10"/>
        <v>0</v>
      </c>
      <c r="I15" s="403">
        <f t="shared" si="11"/>
        <v>0</v>
      </c>
      <c r="J15" s="404" t="str">
        <f t="shared" si="12"/>
        <v>OK</v>
      </c>
      <c r="K15" s="405"/>
      <c r="L15" s="405"/>
      <c r="M15" s="406" t="str">
        <f t="shared" si="13"/>
        <v>OK</v>
      </c>
      <c r="N15" s="407"/>
      <c r="O15" s="179"/>
      <c r="P15" s="395"/>
      <c r="Q15" s="395"/>
      <c r="R15" s="395"/>
      <c r="S15" s="395"/>
      <c r="T15" s="395"/>
      <c r="U15" s="395"/>
      <c r="V15" s="395"/>
      <c r="W15" s="395"/>
      <c r="X15" s="395"/>
      <c r="Y15" s="395"/>
      <c r="Z15" s="395"/>
      <c r="AA15" s="395"/>
      <c r="AB15" s="395"/>
      <c r="AC15" s="395"/>
      <c r="AD15" s="395"/>
    </row>
    <row r="16" ht="12.75" customHeight="1">
      <c r="A16" s="173"/>
      <c r="B16" s="308"/>
      <c r="C16" s="403"/>
      <c r="D16" s="403">
        <v>0.0</v>
      </c>
      <c r="E16" s="403">
        <v>0.0</v>
      </c>
      <c r="F16" s="403"/>
      <c r="G16" s="403">
        <f t="shared" si="9"/>
        <v>0</v>
      </c>
      <c r="H16" s="403">
        <f t="shared" si="10"/>
        <v>0</v>
      </c>
      <c r="I16" s="403">
        <f t="shared" si="11"/>
        <v>0</v>
      </c>
      <c r="J16" s="404" t="str">
        <f t="shared" si="12"/>
        <v>OK</v>
      </c>
      <c r="K16" s="405"/>
      <c r="L16" s="405"/>
      <c r="M16" s="406" t="str">
        <f t="shared" si="13"/>
        <v>OK</v>
      </c>
      <c r="N16" s="407"/>
      <c r="O16" s="179"/>
      <c r="P16" s="395"/>
      <c r="Q16" s="395"/>
      <c r="R16" s="395"/>
      <c r="S16" s="395"/>
      <c r="T16" s="395"/>
      <c r="U16" s="395"/>
      <c r="V16" s="395"/>
      <c r="W16" s="395"/>
      <c r="X16" s="395"/>
      <c r="Y16" s="395"/>
      <c r="Z16" s="395"/>
      <c r="AA16" s="395"/>
      <c r="AB16" s="395"/>
      <c r="AC16" s="395"/>
      <c r="AD16" s="395"/>
    </row>
    <row r="17" ht="12.75" customHeight="1">
      <c r="A17" s="173"/>
      <c r="B17" s="308"/>
      <c r="C17" s="403"/>
      <c r="D17" s="403">
        <v>0.0</v>
      </c>
      <c r="E17" s="403">
        <v>0.0</v>
      </c>
      <c r="F17" s="403"/>
      <c r="G17" s="403">
        <f t="shared" si="9"/>
        <v>0</v>
      </c>
      <c r="H17" s="403">
        <f t="shared" si="10"/>
        <v>0</v>
      </c>
      <c r="I17" s="403">
        <f t="shared" si="11"/>
        <v>0</v>
      </c>
      <c r="J17" s="404" t="str">
        <f t="shared" si="12"/>
        <v>OK</v>
      </c>
      <c r="K17" s="403"/>
      <c r="L17" s="403"/>
      <c r="M17" s="406" t="str">
        <f t="shared" si="13"/>
        <v>OK</v>
      </c>
      <c r="N17" s="407"/>
      <c r="O17" s="179"/>
      <c r="P17" s="395"/>
      <c r="Q17" s="395"/>
      <c r="R17" s="395"/>
      <c r="S17" s="395"/>
      <c r="T17" s="395"/>
      <c r="U17" s="395"/>
      <c r="V17" s="395"/>
      <c r="W17" s="395"/>
      <c r="X17" s="395"/>
      <c r="Y17" s="395"/>
      <c r="Z17" s="395"/>
      <c r="AA17" s="395"/>
      <c r="AB17" s="395"/>
      <c r="AC17" s="395"/>
      <c r="AD17" s="395"/>
    </row>
    <row r="18" ht="12.75" customHeight="1">
      <c r="A18" s="173"/>
      <c r="B18" s="308"/>
      <c r="C18" s="403"/>
      <c r="D18" s="403">
        <v>0.0</v>
      </c>
      <c r="E18" s="403">
        <v>0.0</v>
      </c>
      <c r="F18" s="403"/>
      <c r="G18" s="403">
        <f t="shared" si="9"/>
        <v>0</v>
      </c>
      <c r="H18" s="403">
        <f t="shared" si="10"/>
        <v>0</v>
      </c>
      <c r="I18" s="403">
        <f t="shared" si="11"/>
        <v>0</v>
      </c>
      <c r="J18" s="404" t="str">
        <f t="shared" si="12"/>
        <v>OK</v>
      </c>
      <c r="K18" s="403"/>
      <c r="L18" s="403"/>
      <c r="M18" s="406" t="str">
        <f t="shared" si="13"/>
        <v>OK</v>
      </c>
      <c r="N18" s="407"/>
      <c r="O18" s="179"/>
      <c r="P18" s="395"/>
      <c r="Q18" s="395"/>
      <c r="R18" s="395"/>
      <c r="S18" s="395"/>
      <c r="T18" s="395"/>
      <c r="U18" s="395"/>
      <c r="V18" s="395"/>
      <c r="W18" s="395"/>
      <c r="X18" s="395"/>
      <c r="Y18" s="395"/>
      <c r="Z18" s="395"/>
      <c r="AA18" s="395"/>
      <c r="AB18" s="395"/>
      <c r="AC18" s="395"/>
      <c r="AD18" s="395"/>
    </row>
    <row r="19" ht="12.75" customHeight="1">
      <c r="A19" s="173"/>
      <c r="B19" s="408" t="s">
        <v>129</v>
      </c>
      <c r="C19" s="408"/>
      <c r="D19" s="408">
        <f t="shared" ref="D19:E19" si="14">SUM(D14:D18)</f>
        <v>0</v>
      </c>
      <c r="E19" s="408">
        <f t="shared" si="14"/>
        <v>0</v>
      </c>
      <c r="F19" s="408"/>
      <c r="G19" s="409">
        <f t="shared" ref="G19:I19" si="15">SUM(G14:G18)</f>
        <v>0</v>
      </c>
      <c r="H19" s="409">
        <f t="shared" si="15"/>
        <v>0</v>
      </c>
      <c r="I19" s="409">
        <f t="shared" si="15"/>
        <v>0</v>
      </c>
      <c r="J19" s="404" t="str">
        <f t="shared" si="12"/>
        <v>OK</v>
      </c>
      <c r="K19" s="408">
        <f t="shared" ref="K19:L19" si="16">SUM(K14:K18)</f>
        <v>0</v>
      </c>
      <c r="L19" s="408">
        <f t="shared" si="16"/>
        <v>0</v>
      </c>
      <c r="M19" s="410" t="str">
        <f t="shared" si="13"/>
        <v>OK</v>
      </c>
      <c r="N19" s="415"/>
      <c r="O19" s="179"/>
      <c r="P19" s="395"/>
      <c r="Q19" s="395"/>
      <c r="R19" s="395"/>
      <c r="S19" s="395"/>
      <c r="T19" s="395"/>
      <c r="U19" s="395"/>
      <c r="V19" s="395"/>
      <c r="W19" s="395"/>
      <c r="X19" s="395"/>
      <c r="Y19" s="395"/>
      <c r="Z19" s="395"/>
      <c r="AA19" s="395"/>
      <c r="AB19" s="395"/>
      <c r="AC19" s="395"/>
      <c r="AD19" s="395"/>
    </row>
    <row r="20" ht="24.0" customHeight="1">
      <c r="A20" s="173"/>
      <c r="B20" s="395"/>
      <c r="C20" s="395"/>
      <c r="D20" s="395"/>
      <c r="E20" s="395"/>
      <c r="F20" s="395"/>
      <c r="G20" s="395"/>
      <c r="H20" s="395"/>
      <c r="I20" s="395"/>
      <c r="J20" s="251"/>
      <c r="K20" s="395"/>
      <c r="L20" s="395"/>
      <c r="M20" s="395"/>
      <c r="N20" s="251"/>
      <c r="O20" s="395"/>
      <c r="P20" s="395"/>
      <c r="Q20" s="395"/>
      <c r="R20" s="395"/>
      <c r="S20" s="395"/>
      <c r="T20" s="395"/>
      <c r="U20" s="395"/>
      <c r="V20" s="395"/>
      <c r="W20" s="395"/>
      <c r="X20" s="395"/>
      <c r="Y20" s="395"/>
      <c r="Z20" s="395"/>
      <c r="AA20" s="395"/>
      <c r="AB20" s="395"/>
      <c r="AC20" s="395"/>
      <c r="AD20" s="395"/>
    </row>
    <row r="21" ht="55.5" customHeight="1">
      <c r="A21" s="173"/>
      <c r="B21" s="411" t="s">
        <v>176</v>
      </c>
      <c r="C21" s="398" t="s">
        <v>164</v>
      </c>
      <c r="D21" s="398" t="s">
        <v>177</v>
      </c>
      <c r="E21" s="398" t="s">
        <v>178</v>
      </c>
      <c r="F21" s="398" t="s">
        <v>175</v>
      </c>
      <c r="G21" s="398" t="s">
        <v>168</v>
      </c>
      <c r="H21" s="398" t="s">
        <v>169</v>
      </c>
      <c r="I21" s="398" t="s">
        <v>170</v>
      </c>
      <c r="J21" s="398" t="s">
        <v>25</v>
      </c>
      <c r="K21" s="399" t="s">
        <v>171</v>
      </c>
      <c r="L21" s="255"/>
      <c r="M21" s="195"/>
      <c r="N21" s="412" t="s">
        <v>94</v>
      </c>
      <c r="O21" s="179"/>
      <c r="P21" s="395"/>
      <c r="Q21" s="395"/>
      <c r="R21" s="395"/>
      <c r="S21" s="395"/>
      <c r="T21" s="395"/>
      <c r="U21" s="395"/>
      <c r="V21" s="395"/>
      <c r="W21" s="395"/>
      <c r="X21" s="395"/>
      <c r="Y21" s="395"/>
      <c r="Z21" s="395"/>
      <c r="AA21" s="395"/>
      <c r="AB21" s="395"/>
      <c r="AC21" s="395"/>
      <c r="AD21" s="395"/>
    </row>
    <row r="22" ht="12.75" customHeight="1">
      <c r="A22" s="173"/>
      <c r="B22" s="171"/>
      <c r="C22" s="171"/>
      <c r="D22" s="171"/>
      <c r="E22" s="171"/>
      <c r="F22" s="171"/>
      <c r="G22" s="171"/>
      <c r="H22" s="171"/>
      <c r="I22" s="171"/>
      <c r="J22" s="171"/>
      <c r="K22" s="400" t="s">
        <v>27</v>
      </c>
      <c r="L22" s="400" t="s">
        <v>28</v>
      </c>
      <c r="M22" s="401" t="s">
        <v>25</v>
      </c>
      <c r="N22" s="413"/>
      <c r="O22" s="179"/>
      <c r="P22" s="395"/>
      <c r="Q22" s="395"/>
      <c r="R22" s="395"/>
      <c r="S22" s="395"/>
      <c r="T22" s="395"/>
      <c r="U22" s="395"/>
      <c r="V22" s="395"/>
      <c r="W22" s="395"/>
      <c r="X22" s="395"/>
      <c r="Y22" s="395"/>
      <c r="Z22" s="395"/>
      <c r="AA22" s="395"/>
      <c r="AB22" s="395"/>
      <c r="AC22" s="395"/>
      <c r="AD22" s="395"/>
    </row>
    <row r="23" ht="12.75" customHeight="1">
      <c r="A23" s="173"/>
      <c r="B23" s="416"/>
      <c r="C23" s="417"/>
      <c r="D23" s="403">
        <v>0.0</v>
      </c>
      <c r="E23" s="403">
        <v>0.0</v>
      </c>
      <c r="F23" s="417"/>
      <c r="G23" s="403">
        <f t="shared" ref="G23:G28" si="17">D23*N23</f>
        <v>0</v>
      </c>
      <c r="H23" s="403">
        <f t="shared" ref="H23:H28" si="18">E23*N23</f>
        <v>0</v>
      </c>
      <c r="I23" s="403">
        <f t="shared" ref="I23:I28" si="19">+G23+H23</f>
        <v>0</v>
      </c>
      <c r="J23" s="404" t="str">
        <f t="shared" ref="J23:J29" si="20">IF(I23-H23-G23=0,"OK","Revisar")</f>
        <v>OK</v>
      </c>
      <c r="K23" s="405">
        <v>0.0</v>
      </c>
      <c r="L23" s="405"/>
      <c r="M23" s="406" t="str">
        <f t="shared" ref="M23:M29" si="21">IF((SUM(K23:L23)-H23)=0,"OK","Revisar")</f>
        <v>OK</v>
      </c>
      <c r="N23" s="407"/>
      <c r="O23" s="179"/>
      <c r="P23" s="395"/>
      <c r="Q23" s="395"/>
      <c r="R23" s="395"/>
      <c r="S23" s="395"/>
      <c r="T23" s="395"/>
      <c r="U23" s="395"/>
      <c r="V23" s="395"/>
      <c r="W23" s="395"/>
      <c r="X23" s="395"/>
      <c r="Y23" s="395"/>
      <c r="Z23" s="395"/>
      <c r="AA23" s="395"/>
      <c r="AB23" s="395"/>
      <c r="AC23" s="395"/>
      <c r="AD23" s="395"/>
    </row>
    <row r="24" ht="12.75" customHeight="1">
      <c r="A24" s="173"/>
      <c r="B24" s="416"/>
      <c r="C24" s="417"/>
      <c r="D24" s="403">
        <v>0.0</v>
      </c>
      <c r="E24" s="403">
        <v>0.0</v>
      </c>
      <c r="F24" s="417"/>
      <c r="G24" s="403">
        <f t="shared" si="17"/>
        <v>0</v>
      </c>
      <c r="H24" s="403">
        <f t="shared" si="18"/>
        <v>0</v>
      </c>
      <c r="I24" s="403">
        <f t="shared" si="19"/>
        <v>0</v>
      </c>
      <c r="J24" s="404" t="str">
        <f t="shared" si="20"/>
        <v>OK</v>
      </c>
      <c r="K24" s="405">
        <v>0.0</v>
      </c>
      <c r="L24" s="405"/>
      <c r="M24" s="406" t="str">
        <f t="shared" si="21"/>
        <v>OK</v>
      </c>
      <c r="N24" s="407"/>
      <c r="O24" s="179"/>
      <c r="P24" s="395"/>
      <c r="Q24" s="395"/>
      <c r="R24" s="395"/>
      <c r="S24" s="395"/>
      <c r="T24" s="395"/>
      <c r="U24" s="395"/>
      <c r="V24" s="395"/>
      <c r="W24" s="395"/>
      <c r="X24" s="395"/>
      <c r="Y24" s="395"/>
      <c r="Z24" s="395"/>
      <c r="AA24" s="395"/>
      <c r="AB24" s="395"/>
      <c r="AC24" s="395"/>
      <c r="AD24" s="395"/>
    </row>
    <row r="25" ht="12.75" customHeight="1">
      <c r="A25" s="173"/>
      <c r="B25" s="414"/>
      <c r="C25" s="417"/>
      <c r="D25" s="403">
        <v>0.0</v>
      </c>
      <c r="E25" s="403">
        <v>0.0</v>
      </c>
      <c r="F25" s="417"/>
      <c r="G25" s="403">
        <f t="shared" si="17"/>
        <v>0</v>
      </c>
      <c r="H25" s="403">
        <f t="shared" si="18"/>
        <v>0</v>
      </c>
      <c r="I25" s="403">
        <f t="shared" si="19"/>
        <v>0</v>
      </c>
      <c r="J25" s="404" t="str">
        <f t="shared" si="20"/>
        <v>OK</v>
      </c>
      <c r="K25" s="405">
        <v>0.0</v>
      </c>
      <c r="L25" s="405"/>
      <c r="M25" s="406" t="str">
        <f t="shared" si="21"/>
        <v>OK</v>
      </c>
      <c r="N25" s="407"/>
      <c r="O25" s="179"/>
      <c r="P25" s="395"/>
      <c r="Q25" s="395"/>
      <c r="R25" s="395"/>
      <c r="S25" s="395"/>
      <c r="T25" s="395"/>
      <c r="U25" s="395"/>
      <c r="V25" s="395"/>
      <c r="W25" s="395"/>
      <c r="X25" s="395"/>
      <c r="Y25" s="395"/>
      <c r="Z25" s="395"/>
      <c r="AA25" s="395"/>
      <c r="AB25" s="395"/>
      <c r="AC25" s="395"/>
      <c r="AD25" s="395"/>
    </row>
    <row r="26" ht="12.75" customHeight="1">
      <c r="A26" s="173"/>
      <c r="B26" s="416"/>
      <c r="C26" s="403"/>
      <c r="D26" s="403">
        <v>0.0</v>
      </c>
      <c r="E26" s="403">
        <v>0.0</v>
      </c>
      <c r="F26" s="403"/>
      <c r="G26" s="403">
        <f t="shared" si="17"/>
        <v>0</v>
      </c>
      <c r="H26" s="403">
        <f t="shared" si="18"/>
        <v>0</v>
      </c>
      <c r="I26" s="403">
        <f t="shared" si="19"/>
        <v>0</v>
      </c>
      <c r="J26" s="404" t="str">
        <f t="shared" si="20"/>
        <v>OK</v>
      </c>
      <c r="K26" s="405"/>
      <c r="L26" s="405"/>
      <c r="M26" s="406" t="str">
        <f t="shared" si="21"/>
        <v>OK</v>
      </c>
      <c r="N26" s="407"/>
      <c r="O26" s="179"/>
      <c r="P26" s="395"/>
      <c r="Q26" s="395"/>
      <c r="R26" s="395"/>
      <c r="S26" s="395"/>
      <c r="T26" s="395"/>
      <c r="U26" s="395"/>
      <c r="V26" s="395"/>
      <c r="W26" s="395"/>
      <c r="X26" s="395"/>
      <c r="Y26" s="395"/>
      <c r="Z26" s="395"/>
      <c r="AA26" s="395"/>
      <c r="AB26" s="395"/>
      <c r="AC26" s="395"/>
      <c r="AD26" s="395"/>
    </row>
    <row r="27" ht="12.75" customHeight="1">
      <c r="A27" s="173"/>
      <c r="B27" s="308"/>
      <c r="C27" s="403"/>
      <c r="D27" s="403">
        <v>0.0</v>
      </c>
      <c r="E27" s="403">
        <v>0.0</v>
      </c>
      <c r="F27" s="403"/>
      <c r="G27" s="403">
        <f t="shared" si="17"/>
        <v>0</v>
      </c>
      <c r="H27" s="403">
        <f t="shared" si="18"/>
        <v>0</v>
      </c>
      <c r="I27" s="403">
        <f t="shared" si="19"/>
        <v>0</v>
      </c>
      <c r="J27" s="404" t="str">
        <f t="shared" si="20"/>
        <v>OK</v>
      </c>
      <c r="K27" s="403"/>
      <c r="L27" s="403"/>
      <c r="M27" s="406" t="str">
        <f t="shared" si="21"/>
        <v>OK</v>
      </c>
      <c r="N27" s="407"/>
      <c r="O27" s="179"/>
      <c r="P27" s="395"/>
      <c r="Q27" s="395"/>
      <c r="R27" s="395"/>
      <c r="S27" s="395"/>
      <c r="T27" s="395"/>
      <c r="U27" s="395"/>
      <c r="V27" s="395"/>
      <c r="W27" s="395"/>
      <c r="X27" s="395"/>
      <c r="Y27" s="395"/>
      <c r="Z27" s="395"/>
      <c r="AA27" s="395"/>
      <c r="AB27" s="395"/>
      <c r="AC27" s="395"/>
      <c r="AD27" s="395"/>
    </row>
    <row r="28" ht="12.75" customHeight="1">
      <c r="A28" s="173"/>
      <c r="B28" s="308"/>
      <c r="C28" s="403"/>
      <c r="D28" s="403">
        <v>0.0</v>
      </c>
      <c r="E28" s="403">
        <v>0.0</v>
      </c>
      <c r="F28" s="403"/>
      <c r="G28" s="403">
        <f t="shared" si="17"/>
        <v>0</v>
      </c>
      <c r="H28" s="403">
        <f t="shared" si="18"/>
        <v>0</v>
      </c>
      <c r="I28" s="403">
        <f t="shared" si="19"/>
        <v>0</v>
      </c>
      <c r="J28" s="404" t="str">
        <f t="shared" si="20"/>
        <v>OK</v>
      </c>
      <c r="K28" s="403"/>
      <c r="L28" s="403"/>
      <c r="M28" s="406" t="str">
        <f t="shared" si="21"/>
        <v>OK</v>
      </c>
      <c r="N28" s="407"/>
      <c r="O28" s="179"/>
      <c r="P28" s="395"/>
      <c r="Q28" s="395"/>
      <c r="R28" s="395"/>
      <c r="S28" s="395"/>
      <c r="T28" s="395"/>
      <c r="U28" s="395"/>
      <c r="V28" s="395"/>
      <c r="W28" s="395"/>
      <c r="X28" s="395"/>
      <c r="Y28" s="395"/>
      <c r="Z28" s="395"/>
      <c r="AA28" s="395"/>
      <c r="AB28" s="395"/>
      <c r="AC28" s="395"/>
      <c r="AD28" s="395"/>
    </row>
    <row r="29" ht="12.75" customHeight="1">
      <c r="A29" s="173"/>
      <c r="B29" s="408" t="s">
        <v>129</v>
      </c>
      <c r="C29" s="408"/>
      <c r="D29" s="408">
        <f t="shared" ref="D29:E29" si="22">SUM(D23:D28)</f>
        <v>0</v>
      </c>
      <c r="E29" s="408">
        <f t="shared" si="22"/>
        <v>0</v>
      </c>
      <c r="F29" s="408"/>
      <c r="G29" s="409">
        <f t="shared" ref="G29:I29" si="23">SUM(G23:G28)</f>
        <v>0</v>
      </c>
      <c r="H29" s="409">
        <f t="shared" si="23"/>
        <v>0</v>
      </c>
      <c r="I29" s="409">
        <f t="shared" si="23"/>
        <v>0</v>
      </c>
      <c r="J29" s="404" t="str">
        <f t="shared" si="20"/>
        <v>OK</v>
      </c>
      <c r="K29" s="408">
        <f t="shared" ref="K29:L29" si="24">SUM(K26:K28)</f>
        <v>0</v>
      </c>
      <c r="L29" s="408">
        <f t="shared" si="24"/>
        <v>0</v>
      </c>
      <c r="M29" s="410" t="str">
        <f t="shared" si="21"/>
        <v>OK</v>
      </c>
      <c r="N29" s="415"/>
      <c r="O29" s="179"/>
      <c r="P29" s="395"/>
      <c r="Q29" s="395"/>
      <c r="R29" s="395"/>
      <c r="S29" s="395"/>
      <c r="T29" s="395"/>
      <c r="U29" s="395"/>
      <c r="V29" s="395"/>
      <c r="W29" s="395"/>
      <c r="X29" s="395"/>
      <c r="Y29" s="395"/>
      <c r="Z29" s="395"/>
      <c r="AA29" s="395"/>
      <c r="AB29" s="395"/>
      <c r="AC29" s="395"/>
      <c r="AD29" s="395"/>
    </row>
    <row r="30" ht="24.0" customHeight="1">
      <c r="A30" s="173"/>
      <c r="B30" s="395"/>
      <c r="C30" s="395"/>
      <c r="D30" s="395"/>
      <c r="E30" s="395"/>
      <c r="F30" s="395"/>
      <c r="G30" s="395"/>
      <c r="H30" s="395"/>
      <c r="I30" s="395"/>
      <c r="J30" s="251"/>
      <c r="K30" s="395"/>
      <c r="L30" s="395"/>
      <c r="M30" s="179"/>
      <c r="N30" s="415"/>
      <c r="O30" s="179"/>
      <c r="P30" s="395"/>
      <c r="Q30" s="395"/>
      <c r="R30" s="395"/>
      <c r="S30" s="395"/>
      <c r="T30" s="395"/>
      <c r="U30" s="395"/>
      <c r="V30" s="395"/>
      <c r="W30" s="395"/>
      <c r="X30" s="395"/>
      <c r="Y30" s="395"/>
      <c r="Z30" s="395"/>
      <c r="AA30" s="395"/>
      <c r="AB30" s="395"/>
      <c r="AC30" s="395"/>
      <c r="AD30" s="395"/>
    </row>
    <row r="31">
      <c r="A31" s="173"/>
      <c r="B31" s="418" t="s">
        <v>179</v>
      </c>
      <c r="C31" s="398" t="s">
        <v>164</v>
      </c>
      <c r="D31" s="398" t="s">
        <v>180</v>
      </c>
      <c r="E31" s="398" t="s">
        <v>181</v>
      </c>
      <c r="F31" s="398" t="s">
        <v>175</v>
      </c>
      <c r="G31" s="398" t="s">
        <v>168</v>
      </c>
      <c r="H31" s="398" t="s">
        <v>169</v>
      </c>
      <c r="I31" s="398" t="s">
        <v>170</v>
      </c>
      <c r="J31" s="419" t="s">
        <v>25</v>
      </c>
      <c r="K31" s="399" t="s">
        <v>171</v>
      </c>
      <c r="L31" s="255"/>
      <c r="M31" s="195"/>
      <c r="N31" s="251"/>
      <c r="O31" s="395"/>
      <c r="P31" s="395"/>
      <c r="Q31" s="395"/>
      <c r="R31" s="395"/>
      <c r="S31" s="395"/>
      <c r="T31" s="395"/>
      <c r="U31" s="395"/>
      <c r="V31" s="395"/>
      <c r="W31" s="395"/>
      <c r="X31" s="395"/>
      <c r="Y31" s="395"/>
      <c r="Z31" s="395"/>
      <c r="AA31" s="395"/>
      <c r="AB31" s="395"/>
      <c r="AC31" s="395"/>
      <c r="AD31" s="395"/>
    </row>
    <row r="32" ht="78.0" customHeight="1">
      <c r="A32" s="173"/>
      <c r="B32" s="171"/>
      <c r="C32" s="171"/>
      <c r="D32" s="171"/>
      <c r="E32" s="171"/>
      <c r="F32" s="171"/>
      <c r="G32" s="171"/>
      <c r="H32" s="171"/>
      <c r="I32" s="171"/>
      <c r="J32" s="171"/>
      <c r="K32" s="400" t="s">
        <v>27</v>
      </c>
      <c r="L32" s="400" t="s">
        <v>28</v>
      </c>
      <c r="M32" s="401" t="s">
        <v>25</v>
      </c>
      <c r="N32" s="402" t="s">
        <v>94</v>
      </c>
      <c r="O32" s="395"/>
      <c r="P32" s="395"/>
      <c r="Q32" s="395"/>
      <c r="R32" s="395"/>
      <c r="S32" s="395"/>
      <c r="T32" s="395"/>
      <c r="U32" s="395"/>
      <c r="V32" s="395"/>
      <c r="W32" s="395"/>
      <c r="X32" s="395"/>
      <c r="Y32" s="395"/>
      <c r="Z32" s="395"/>
      <c r="AA32" s="395"/>
      <c r="AB32" s="395"/>
      <c r="AC32" s="395"/>
      <c r="AD32" s="395"/>
    </row>
    <row r="33" ht="12.75" customHeight="1">
      <c r="A33" s="173"/>
      <c r="B33" s="308"/>
      <c r="C33" s="403"/>
      <c r="D33" s="403">
        <v>0.0</v>
      </c>
      <c r="E33" s="403">
        <v>0.0</v>
      </c>
      <c r="F33" s="403"/>
      <c r="G33" s="403">
        <f t="shared" ref="G33:G37" si="25">D33*N33</f>
        <v>0</v>
      </c>
      <c r="H33" s="403">
        <f t="shared" ref="H33:H37" si="26">E33*N33</f>
        <v>0</v>
      </c>
      <c r="I33" s="403">
        <f t="shared" ref="I33:I37" si="27">+G33+H33</f>
        <v>0</v>
      </c>
      <c r="J33" s="404" t="str">
        <f t="shared" ref="J33:J38" si="28">IF(I33-H33-G33=0,"OK","Revisar")</f>
        <v>OK</v>
      </c>
      <c r="K33" s="405"/>
      <c r="L33" s="405"/>
      <c r="M33" s="406" t="str">
        <f t="shared" ref="M33:M38" si="29">IF((SUM(K33:L33)-H33)=0,"OK","Revisar")</f>
        <v>OK</v>
      </c>
      <c r="N33" s="407"/>
      <c r="O33" s="395"/>
      <c r="P33" s="395"/>
      <c r="Q33" s="395"/>
      <c r="R33" s="395"/>
      <c r="S33" s="395"/>
      <c r="T33" s="395"/>
      <c r="U33" s="395"/>
      <c r="V33" s="395"/>
      <c r="W33" s="395"/>
      <c r="X33" s="395"/>
      <c r="Y33" s="395"/>
      <c r="Z33" s="395"/>
      <c r="AA33" s="395"/>
      <c r="AB33" s="395"/>
      <c r="AC33" s="395"/>
      <c r="AD33" s="395"/>
    </row>
    <row r="34" ht="12.75" customHeight="1">
      <c r="A34" s="173"/>
      <c r="B34" s="308"/>
      <c r="C34" s="403"/>
      <c r="D34" s="403">
        <v>0.0</v>
      </c>
      <c r="E34" s="403">
        <v>0.0</v>
      </c>
      <c r="F34" s="403"/>
      <c r="G34" s="403">
        <f t="shared" si="25"/>
        <v>0</v>
      </c>
      <c r="H34" s="403">
        <f t="shared" si="26"/>
        <v>0</v>
      </c>
      <c r="I34" s="403">
        <f t="shared" si="27"/>
        <v>0</v>
      </c>
      <c r="J34" s="404" t="str">
        <f t="shared" si="28"/>
        <v>OK</v>
      </c>
      <c r="K34" s="405"/>
      <c r="L34" s="405"/>
      <c r="M34" s="406" t="str">
        <f t="shared" si="29"/>
        <v>OK</v>
      </c>
      <c r="N34" s="407"/>
      <c r="O34" s="395"/>
      <c r="P34" s="395"/>
      <c r="Q34" s="395"/>
      <c r="R34" s="395"/>
      <c r="S34" s="395"/>
      <c r="T34" s="395"/>
      <c r="U34" s="395"/>
      <c r="V34" s="395"/>
      <c r="W34" s="395"/>
      <c r="X34" s="395"/>
      <c r="Y34" s="395"/>
      <c r="Z34" s="395"/>
      <c r="AA34" s="395"/>
      <c r="AB34" s="395"/>
      <c r="AC34" s="395"/>
      <c r="AD34" s="395"/>
    </row>
    <row r="35" ht="12.75" customHeight="1">
      <c r="A35" s="173"/>
      <c r="B35" s="308"/>
      <c r="C35" s="403"/>
      <c r="D35" s="403">
        <v>0.0</v>
      </c>
      <c r="E35" s="403">
        <v>0.0</v>
      </c>
      <c r="F35" s="403"/>
      <c r="G35" s="403">
        <f t="shared" si="25"/>
        <v>0</v>
      </c>
      <c r="H35" s="403">
        <f t="shared" si="26"/>
        <v>0</v>
      </c>
      <c r="I35" s="403">
        <f t="shared" si="27"/>
        <v>0</v>
      </c>
      <c r="J35" s="404" t="str">
        <f t="shared" si="28"/>
        <v>OK</v>
      </c>
      <c r="K35" s="405"/>
      <c r="L35" s="405"/>
      <c r="M35" s="406" t="str">
        <f t="shared" si="29"/>
        <v>OK</v>
      </c>
      <c r="N35" s="407"/>
      <c r="O35" s="395"/>
      <c r="P35" s="395"/>
      <c r="Q35" s="395"/>
      <c r="R35" s="395"/>
      <c r="S35" s="395"/>
      <c r="T35" s="395"/>
      <c r="U35" s="395"/>
      <c r="V35" s="395"/>
      <c r="W35" s="395"/>
      <c r="X35" s="395"/>
      <c r="Y35" s="395"/>
      <c r="Z35" s="395"/>
      <c r="AA35" s="395"/>
      <c r="AB35" s="395"/>
      <c r="AC35" s="395"/>
      <c r="AD35" s="395"/>
    </row>
    <row r="36" ht="12.75" customHeight="1">
      <c r="A36" s="173"/>
      <c r="B36" s="308"/>
      <c r="C36" s="403"/>
      <c r="D36" s="403">
        <v>0.0</v>
      </c>
      <c r="E36" s="403">
        <v>0.0</v>
      </c>
      <c r="F36" s="403"/>
      <c r="G36" s="403">
        <f t="shared" si="25"/>
        <v>0</v>
      </c>
      <c r="H36" s="403">
        <f t="shared" si="26"/>
        <v>0</v>
      </c>
      <c r="I36" s="403">
        <f t="shared" si="27"/>
        <v>0</v>
      </c>
      <c r="J36" s="404" t="str">
        <f t="shared" si="28"/>
        <v>OK</v>
      </c>
      <c r="K36" s="403"/>
      <c r="L36" s="403"/>
      <c r="M36" s="406" t="str">
        <f t="shared" si="29"/>
        <v>OK</v>
      </c>
      <c r="N36" s="407"/>
      <c r="O36" s="395"/>
      <c r="P36" s="395"/>
      <c r="Q36" s="395"/>
      <c r="R36" s="395"/>
      <c r="S36" s="395"/>
      <c r="T36" s="395"/>
      <c r="U36" s="395"/>
      <c r="V36" s="395"/>
      <c r="W36" s="395"/>
      <c r="X36" s="395"/>
      <c r="Y36" s="395"/>
      <c r="Z36" s="395"/>
      <c r="AA36" s="395"/>
      <c r="AB36" s="395"/>
      <c r="AC36" s="395"/>
      <c r="AD36" s="395"/>
    </row>
    <row r="37" ht="12.75" customHeight="1">
      <c r="A37" s="173"/>
      <c r="B37" s="212"/>
      <c r="C37" s="403"/>
      <c r="D37" s="403">
        <v>0.0</v>
      </c>
      <c r="E37" s="403">
        <v>0.0</v>
      </c>
      <c r="F37" s="403"/>
      <c r="G37" s="403">
        <f t="shared" si="25"/>
        <v>0</v>
      </c>
      <c r="H37" s="403">
        <f t="shared" si="26"/>
        <v>0</v>
      </c>
      <c r="I37" s="403">
        <f t="shared" si="27"/>
        <v>0</v>
      </c>
      <c r="J37" s="404" t="str">
        <f t="shared" si="28"/>
        <v>OK</v>
      </c>
      <c r="K37" s="403"/>
      <c r="L37" s="403"/>
      <c r="M37" s="406" t="str">
        <f t="shared" si="29"/>
        <v>OK</v>
      </c>
      <c r="N37" s="407"/>
      <c r="O37" s="395"/>
      <c r="P37" s="395"/>
      <c r="Q37" s="395"/>
      <c r="R37" s="395"/>
      <c r="S37" s="395"/>
      <c r="T37" s="395"/>
      <c r="U37" s="395"/>
      <c r="V37" s="395"/>
      <c r="W37" s="395"/>
      <c r="X37" s="395"/>
      <c r="Y37" s="395"/>
      <c r="Z37" s="395"/>
      <c r="AA37" s="395"/>
      <c r="AB37" s="395"/>
      <c r="AC37" s="395"/>
      <c r="AD37" s="395"/>
    </row>
    <row r="38" ht="12.75" customHeight="1">
      <c r="A38" s="173"/>
      <c r="B38" s="408" t="s">
        <v>129</v>
      </c>
      <c r="C38" s="408"/>
      <c r="D38" s="408">
        <f t="shared" ref="D38:E38" si="30">SUM(D33:D37)</f>
        <v>0</v>
      </c>
      <c r="E38" s="408">
        <f t="shared" si="30"/>
        <v>0</v>
      </c>
      <c r="F38" s="408"/>
      <c r="G38" s="409">
        <f t="shared" ref="G38:I38" si="31">SUM(G33:G37)</f>
        <v>0</v>
      </c>
      <c r="H38" s="409">
        <f t="shared" si="31"/>
        <v>0</v>
      </c>
      <c r="I38" s="409">
        <f t="shared" si="31"/>
        <v>0</v>
      </c>
      <c r="J38" s="404" t="str">
        <f t="shared" si="28"/>
        <v>OK</v>
      </c>
      <c r="K38" s="408">
        <f t="shared" ref="K38:L38" si="32">SUM(K33:K37)</f>
        <v>0</v>
      </c>
      <c r="L38" s="408">
        <f t="shared" si="32"/>
        <v>0</v>
      </c>
      <c r="M38" s="410" t="str">
        <f t="shared" si="29"/>
        <v>OK</v>
      </c>
      <c r="N38" s="251"/>
      <c r="O38" s="395"/>
      <c r="P38" s="395"/>
      <c r="Q38" s="395"/>
      <c r="R38" s="395"/>
      <c r="S38" s="395"/>
      <c r="T38" s="395"/>
      <c r="U38" s="395"/>
      <c r="V38" s="395"/>
      <c r="W38" s="395"/>
      <c r="X38" s="395"/>
      <c r="Y38" s="395"/>
      <c r="Z38" s="395"/>
      <c r="AA38" s="395"/>
      <c r="AB38" s="395"/>
      <c r="AC38" s="395"/>
      <c r="AD38" s="395"/>
    </row>
    <row r="39" ht="24.0" customHeight="1">
      <c r="A39" s="173"/>
      <c r="B39" s="395"/>
      <c r="C39" s="395"/>
      <c r="D39" s="395"/>
      <c r="E39" s="395"/>
      <c r="F39" s="395"/>
      <c r="G39" s="395"/>
      <c r="H39" s="395"/>
      <c r="I39" s="395"/>
      <c r="J39" s="251"/>
      <c r="K39" s="395"/>
      <c r="L39" s="395"/>
      <c r="M39" s="395"/>
      <c r="N39" s="251"/>
      <c r="O39" s="395"/>
      <c r="P39" s="395"/>
      <c r="Q39" s="395"/>
      <c r="R39" s="395"/>
      <c r="S39" s="395"/>
      <c r="T39" s="395"/>
      <c r="U39" s="395"/>
      <c r="V39" s="395"/>
      <c r="W39" s="395"/>
      <c r="X39" s="395"/>
      <c r="Y39" s="395"/>
      <c r="Z39" s="395"/>
      <c r="AA39" s="395"/>
      <c r="AB39" s="395"/>
      <c r="AC39" s="395"/>
      <c r="AD39" s="395"/>
    </row>
    <row r="40">
      <c r="A40" s="173"/>
      <c r="B40" s="411" t="s">
        <v>182</v>
      </c>
      <c r="C40" s="398" t="s">
        <v>164</v>
      </c>
      <c r="D40" s="398" t="s">
        <v>183</v>
      </c>
      <c r="E40" s="398" t="s">
        <v>184</v>
      </c>
      <c r="F40" s="398" t="s">
        <v>175</v>
      </c>
      <c r="G40" s="398" t="s">
        <v>168</v>
      </c>
      <c r="H40" s="398" t="s">
        <v>169</v>
      </c>
      <c r="I40" s="398" t="s">
        <v>170</v>
      </c>
      <c r="J40" s="398" t="s">
        <v>25</v>
      </c>
      <c r="K40" s="399" t="s">
        <v>171</v>
      </c>
      <c r="L40" s="255"/>
      <c r="M40" s="195"/>
      <c r="N40" s="251"/>
      <c r="O40" s="395"/>
      <c r="P40" s="395"/>
      <c r="Q40" s="395"/>
      <c r="R40" s="395"/>
      <c r="S40" s="395"/>
      <c r="T40" s="395"/>
      <c r="U40" s="395"/>
      <c r="V40" s="395"/>
      <c r="W40" s="395"/>
      <c r="X40" s="395"/>
      <c r="Y40" s="395"/>
      <c r="Z40" s="395"/>
      <c r="AA40" s="395"/>
      <c r="AB40" s="395"/>
      <c r="AC40" s="395"/>
      <c r="AD40" s="395"/>
    </row>
    <row r="41">
      <c r="A41" s="173"/>
      <c r="B41" s="171"/>
      <c r="C41" s="171"/>
      <c r="D41" s="171"/>
      <c r="E41" s="171"/>
      <c r="F41" s="171"/>
      <c r="G41" s="171"/>
      <c r="H41" s="171"/>
      <c r="I41" s="171"/>
      <c r="J41" s="171"/>
      <c r="K41" s="400" t="s">
        <v>27</v>
      </c>
      <c r="L41" s="400" t="s">
        <v>28</v>
      </c>
      <c r="M41" s="401" t="s">
        <v>25</v>
      </c>
      <c r="N41" s="402" t="s">
        <v>94</v>
      </c>
      <c r="O41" s="395"/>
      <c r="P41" s="395"/>
      <c r="Q41" s="395"/>
      <c r="R41" s="395"/>
      <c r="S41" s="395"/>
      <c r="T41" s="395"/>
      <c r="U41" s="395"/>
      <c r="V41" s="395"/>
      <c r="W41" s="395"/>
      <c r="X41" s="395"/>
      <c r="Y41" s="395"/>
      <c r="Z41" s="395"/>
      <c r="AA41" s="395"/>
      <c r="AB41" s="395"/>
      <c r="AC41" s="395"/>
      <c r="AD41" s="395"/>
    </row>
    <row r="42" ht="12.75" customHeight="1">
      <c r="A42" s="173"/>
      <c r="B42" s="308"/>
      <c r="C42" s="417"/>
      <c r="D42" s="403">
        <v>0.0</v>
      </c>
      <c r="E42" s="403">
        <v>0.0</v>
      </c>
      <c r="F42" s="417"/>
      <c r="G42" s="403">
        <f t="shared" ref="G42:G45" si="33">D42*N42</f>
        <v>0</v>
      </c>
      <c r="H42" s="403">
        <f t="shared" ref="H42:H45" si="34">E42*N42</f>
        <v>0</v>
      </c>
      <c r="I42" s="403">
        <f t="shared" ref="I42:I45" si="35">+G42+H42</f>
        <v>0</v>
      </c>
      <c r="J42" s="404" t="str">
        <f t="shared" ref="J42:J46" si="36">IF(I42-H42-G42=0,"OK","Revisar")</f>
        <v>OK</v>
      </c>
      <c r="K42" s="420"/>
      <c r="L42" s="420"/>
      <c r="M42" s="401"/>
      <c r="N42" s="407">
        <v>12.0</v>
      </c>
      <c r="O42" s="395"/>
      <c r="P42" s="395"/>
      <c r="Q42" s="395"/>
      <c r="R42" s="395"/>
      <c r="S42" s="395"/>
      <c r="T42" s="395"/>
      <c r="U42" s="395"/>
      <c r="V42" s="395"/>
      <c r="W42" s="395"/>
      <c r="X42" s="395"/>
      <c r="Y42" s="395"/>
      <c r="Z42" s="395"/>
      <c r="AA42" s="395"/>
      <c r="AB42" s="395"/>
      <c r="AC42" s="395"/>
      <c r="AD42" s="395"/>
    </row>
    <row r="43" ht="12.75" customHeight="1">
      <c r="A43" s="173"/>
      <c r="B43" s="308"/>
      <c r="C43" s="403"/>
      <c r="D43" s="403">
        <v>0.0</v>
      </c>
      <c r="E43" s="403">
        <v>0.0</v>
      </c>
      <c r="F43" s="403"/>
      <c r="G43" s="403">
        <f t="shared" si="33"/>
        <v>0</v>
      </c>
      <c r="H43" s="403">
        <f t="shared" si="34"/>
        <v>0</v>
      </c>
      <c r="I43" s="403">
        <f t="shared" si="35"/>
        <v>0</v>
      </c>
      <c r="J43" s="404" t="str">
        <f t="shared" si="36"/>
        <v>OK</v>
      </c>
      <c r="K43" s="405"/>
      <c r="L43" s="405"/>
      <c r="M43" s="406" t="str">
        <f t="shared" ref="M43:M46" si="37">IF((SUM(K43:L43)-H43)=0,"OK","Revisar")</f>
        <v>OK</v>
      </c>
      <c r="N43" s="407"/>
      <c r="O43" s="395"/>
      <c r="P43" s="395"/>
      <c r="Q43" s="395"/>
      <c r="R43" s="395"/>
      <c r="S43" s="395"/>
      <c r="T43" s="395"/>
      <c r="U43" s="395"/>
      <c r="V43" s="395"/>
      <c r="W43" s="395"/>
      <c r="X43" s="395"/>
      <c r="Y43" s="395"/>
      <c r="Z43" s="395"/>
      <c r="AA43" s="395"/>
      <c r="AB43" s="395"/>
      <c r="AC43" s="395"/>
      <c r="AD43" s="395"/>
    </row>
    <row r="44" ht="12.75" customHeight="1">
      <c r="A44" s="173"/>
      <c r="B44" s="308"/>
      <c r="C44" s="403"/>
      <c r="D44" s="403">
        <v>0.0</v>
      </c>
      <c r="E44" s="403">
        <v>0.0</v>
      </c>
      <c r="F44" s="403"/>
      <c r="G44" s="403">
        <f t="shared" si="33"/>
        <v>0</v>
      </c>
      <c r="H44" s="403">
        <f t="shared" si="34"/>
        <v>0</v>
      </c>
      <c r="I44" s="403">
        <f t="shared" si="35"/>
        <v>0</v>
      </c>
      <c r="J44" s="404" t="str">
        <f t="shared" si="36"/>
        <v>OK</v>
      </c>
      <c r="K44" s="403"/>
      <c r="L44" s="403"/>
      <c r="M44" s="406" t="str">
        <f t="shared" si="37"/>
        <v>OK</v>
      </c>
      <c r="N44" s="407"/>
      <c r="O44" s="395"/>
      <c r="P44" s="395"/>
      <c r="Q44" s="395"/>
      <c r="R44" s="395"/>
      <c r="S44" s="395"/>
      <c r="T44" s="395"/>
      <c r="U44" s="395"/>
      <c r="V44" s="395"/>
      <c r="W44" s="395"/>
      <c r="X44" s="395"/>
      <c r="Y44" s="395"/>
      <c r="Z44" s="395"/>
      <c r="AA44" s="395"/>
      <c r="AB44" s="395"/>
      <c r="AC44" s="395"/>
      <c r="AD44" s="395"/>
    </row>
    <row r="45" ht="12.75" customHeight="1">
      <c r="A45" s="173"/>
      <c r="B45" s="308"/>
      <c r="C45" s="403"/>
      <c r="D45" s="403">
        <v>0.0</v>
      </c>
      <c r="E45" s="403">
        <v>0.0</v>
      </c>
      <c r="F45" s="403"/>
      <c r="G45" s="403">
        <f t="shared" si="33"/>
        <v>0</v>
      </c>
      <c r="H45" s="403">
        <f t="shared" si="34"/>
        <v>0</v>
      </c>
      <c r="I45" s="403">
        <f t="shared" si="35"/>
        <v>0</v>
      </c>
      <c r="J45" s="404" t="str">
        <f t="shared" si="36"/>
        <v>OK</v>
      </c>
      <c r="K45" s="403"/>
      <c r="L45" s="403"/>
      <c r="M45" s="406" t="str">
        <f t="shared" si="37"/>
        <v>OK</v>
      </c>
      <c r="N45" s="407"/>
      <c r="O45" s="395"/>
      <c r="P45" s="395"/>
      <c r="Q45" s="395"/>
      <c r="R45" s="395"/>
      <c r="S45" s="395"/>
      <c r="T45" s="395"/>
      <c r="U45" s="395"/>
      <c r="V45" s="395"/>
      <c r="W45" s="395"/>
      <c r="X45" s="395"/>
      <c r="Y45" s="395"/>
      <c r="Z45" s="395"/>
      <c r="AA45" s="395"/>
      <c r="AB45" s="395"/>
      <c r="AC45" s="395"/>
      <c r="AD45" s="395"/>
    </row>
    <row r="46" ht="12.75" customHeight="1">
      <c r="A46" s="173"/>
      <c r="B46" s="408" t="s">
        <v>129</v>
      </c>
      <c r="C46" s="408"/>
      <c r="D46" s="408">
        <f t="shared" ref="D46:E46" si="38">SUM(D42:D45)</f>
        <v>0</v>
      </c>
      <c r="E46" s="408">
        <f t="shared" si="38"/>
        <v>0</v>
      </c>
      <c r="F46" s="408"/>
      <c r="G46" s="409">
        <f t="shared" ref="G46:I46" si="39">SUM(G42:G45)</f>
        <v>0</v>
      </c>
      <c r="H46" s="409">
        <f t="shared" si="39"/>
        <v>0</v>
      </c>
      <c r="I46" s="409">
        <f t="shared" si="39"/>
        <v>0</v>
      </c>
      <c r="J46" s="404" t="str">
        <f t="shared" si="36"/>
        <v>OK</v>
      </c>
      <c r="K46" s="408">
        <f t="shared" ref="K46:L46" si="40">SUM(K43:K45)</f>
        <v>0</v>
      </c>
      <c r="L46" s="408">
        <f t="shared" si="40"/>
        <v>0</v>
      </c>
      <c r="M46" s="410" t="str">
        <f t="shared" si="37"/>
        <v>OK</v>
      </c>
      <c r="N46" s="251"/>
      <c r="O46" s="395"/>
      <c r="P46" s="395"/>
      <c r="Q46" s="395"/>
      <c r="R46" s="395"/>
      <c r="S46" s="395"/>
      <c r="T46" s="395"/>
      <c r="U46" s="395"/>
      <c r="V46" s="395"/>
      <c r="W46" s="395"/>
      <c r="X46" s="395"/>
      <c r="Y46" s="395"/>
      <c r="Z46" s="395"/>
      <c r="AA46" s="395"/>
      <c r="AB46" s="395"/>
      <c r="AC46" s="395"/>
      <c r="AD46" s="395"/>
    </row>
    <row r="47" ht="24.0" customHeight="1">
      <c r="A47" s="173"/>
      <c r="B47" s="395"/>
      <c r="C47" s="395"/>
      <c r="D47" s="395"/>
      <c r="E47" s="395"/>
      <c r="F47" s="395"/>
      <c r="G47" s="395"/>
      <c r="H47" s="395"/>
      <c r="I47" s="395"/>
      <c r="J47" s="251"/>
      <c r="K47" s="395"/>
      <c r="L47" s="395"/>
      <c r="M47" s="395"/>
      <c r="N47" s="251"/>
      <c r="O47" s="395"/>
      <c r="P47" s="395"/>
      <c r="Q47" s="395"/>
      <c r="R47" s="395"/>
      <c r="S47" s="395"/>
      <c r="T47" s="395"/>
      <c r="U47" s="395"/>
      <c r="V47" s="395"/>
      <c r="W47" s="395"/>
      <c r="X47" s="395"/>
      <c r="Y47" s="395"/>
      <c r="Z47" s="395"/>
      <c r="AA47" s="395"/>
      <c r="AB47" s="395"/>
      <c r="AC47" s="395"/>
      <c r="AD47" s="395"/>
    </row>
    <row r="48">
      <c r="A48" s="173"/>
      <c r="B48" s="411" t="s">
        <v>185</v>
      </c>
      <c r="C48" s="398" t="s">
        <v>164</v>
      </c>
      <c r="D48" s="398" t="s">
        <v>186</v>
      </c>
      <c r="E48" s="398" t="s">
        <v>187</v>
      </c>
      <c r="F48" s="398" t="s">
        <v>175</v>
      </c>
      <c r="G48" s="398" t="s">
        <v>168</v>
      </c>
      <c r="H48" s="398" t="s">
        <v>169</v>
      </c>
      <c r="I48" s="398" t="s">
        <v>170</v>
      </c>
      <c r="J48" s="398" t="s">
        <v>25</v>
      </c>
      <c r="K48" s="399" t="s">
        <v>171</v>
      </c>
      <c r="L48" s="255"/>
      <c r="M48" s="195"/>
      <c r="N48" s="251"/>
      <c r="O48" s="395"/>
      <c r="P48" s="395"/>
      <c r="Q48" s="395"/>
      <c r="R48" s="395"/>
      <c r="S48" s="395"/>
      <c r="T48" s="395"/>
      <c r="U48" s="395"/>
      <c r="V48" s="395"/>
      <c r="W48" s="395"/>
      <c r="X48" s="395"/>
      <c r="Y48" s="395"/>
      <c r="Z48" s="395"/>
      <c r="AA48" s="395"/>
      <c r="AB48" s="395"/>
      <c r="AC48" s="395"/>
      <c r="AD48" s="395"/>
    </row>
    <row r="49">
      <c r="A49" s="173"/>
      <c r="B49" s="171"/>
      <c r="C49" s="171"/>
      <c r="D49" s="171"/>
      <c r="E49" s="171"/>
      <c r="F49" s="171"/>
      <c r="G49" s="171"/>
      <c r="H49" s="171"/>
      <c r="I49" s="171"/>
      <c r="J49" s="171"/>
      <c r="K49" s="400" t="s">
        <v>27</v>
      </c>
      <c r="L49" s="400" t="s">
        <v>28</v>
      </c>
      <c r="M49" s="401" t="s">
        <v>25</v>
      </c>
      <c r="N49" s="402" t="s">
        <v>94</v>
      </c>
      <c r="O49" s="395"/>
      <c r="P49" s="395"/>
      <c r="Q49" s="395"/>
      <c r="R49" s="395"/>
      <c r="S49" s="395"/>
      <c r="T49" s="395"/>
      <c r="U49" s="395"/>
      <c r="V49" s="395"/>
      <c r="W49" s="395"/>
      <c r="X49" s="395"/>
      <c r="Y49" s="395"/>
      <c r="Z49" s="395"/>
      <c r="AA49" s="395"/>
      <c r="AB49" s="395"/>
      <c r="AC49" s="395"/>
      <c r="AD49" s="395"/>
    </row>
    <row r="50" ht="12.75" customHeight="1">
      <c r="A50" s="173"/>
      <c r="B50" s="416"/>
      <c r="C50" s="417"/>
      <c r="D50" s="403">
        <v>0.0</v>
      </c>
      <c r="E50" s="403">
        <v>0.0</v>
      </c>
      <c r="F50" s="417"/>
      <c r="G50" s="403">
        <f t="shared" ref="G50:G53" si="41">D50*N50</f>
        <v>0</v>
      </c>
      <c r="H50" s="403">
        <f t="shared" ref="H50:H53" si="42">E50*N50</f>
        <v>0</v>
      </c>
      <c r="I50" s="403">
        <f t="shared" ref="I50:I53" si="43">+G50+H50</f>
        <v>0</v>
      </c>
      <c r="J50" s="404" t="str">
        <f t="shared" ref="J50:J54" si="44">IF(I50-H50-G50=0,"OK","Revisar")</f>
        <v>OK</v>
      </c>
      <c r="K50" s="405">
        <v>0.0</v>
      </c>
      <c r="L50" s="405"/>
      <c r="M50" s="406" t="str">
        <f t="shared" ref="M50:M54" si="45">IF((SUM(K50:L50)-H50)=0,"OK","Revisar")</f>
        <v>OK</v>
      </c>
      <c r="N50" s="407"/>
      <c r="O50" s="395"/>
      <c r="P50" s="395"/>
      <c r="Q50" s="395"/>
      <c r="R50" s="395"/>
      <c r="S50" s="395"/>
      <c r="T50" s="395"/>
      <c r="U50" s="395"/>
      <c r="V50" s="395"/>
      <c r="W50" s="395"/>
      <c r="X50" s="395"/>
      <c r="Y50" s="395"/>
      <c r="Z50" s="395"/>
      <c r="AA50" s="395"/>
      <c r="AB50" s="395"/>
      <c r="AC50" s="395"/>
      <c r="AD50" s="395"/>
    </row>
    <row r="51" ht="12.75" customHeight="1">
      <c r="A51" s="173"/>
      <c r="B51" s="421"/>
      <c r="C51" s="422"/>
      <c r="D51" s="403">
        <v>0.0</v>
      </c>
      <c r="E51" s="403">
        <v>0.0</v>
      </c>
      <c r="F51" s="403"/>
      <c r="G51" s="403">
        <f t="shared" si="41"/>
        <v>0</v>
      </c>
      <c r="H51" s="403">
        <f t="shared" si="42"/>
        <v>0</v>
      </c>
      <c r="I51" s="403">
        <f t="shared" si="43"/>
        <v>0</v>
      </c>
      <c r="J51" s="404" t="str">
        <f t="shared" si="44"/>
        <v>OK</v>
      </c>
      <c r="K51" s="405"/>
      <c r="L51" s="405"/>
      <c r="M51" s="406" t="str">
        <f t="shared" si="45"/>
        <v>OK</v>
      </c>
      <c r="N51" s="407"/>
      <c r="O51" s="395"/>
      <c r="P51" s="395"/>
      <c r="Q51" s="395"/>
      <c r="R51" s="395"/>
      <c r="S51" s="395"/>
      <c r="T51" s="395"/>
      <c r="U51" s="395"/>
      <c r="V51" s="395"/>
      <c r="W51" s="395"/>
      <c r="X51" s="395"/>
      <c r="Y51" s="395"/>
      <c r="Z51" s="395"/>
      <c r="AA51" s="395"/>
      <c r="AB51" s="395"/>
      <c r="AC51" s="395"/>
      <c r="AD51" s="395"/>
    </row>
    <row r="52" ht="12.75" customHeight="1">
      <c r="A52" s="173"/>
      <c r="B52" s="421"/>
      <c r="C52" s="422"/>
      <c r="D52" s="403">
        <v>0.0</v>
      </c>
      <c r="E52" s="403">
        <v>0.0</v>
      </c>
      <c r="F52" s="403"/>
      <c r="G52" s="403">
        <f t="shared" si="41"/>
        <v>0</v>
      </c>
      <c r="H52" s="403">
        <f t="shared" si="42"/>
        <v>0</v>
      </c>
      <c r="I52" s="403">
        <f t="shared" si="43"/>
        <v>0</v>
      </c>
      <c r="J52" s="404" t="str">
        <f t="shared" si="44"/>
        <v>OK</v>
      </c>
      <c r="K52" s="403"/>
      <c r="L52" s="403"/>
      <c r="M52" s="406" t="str">
        <f t="shared" si="45"/>
        <v>OK</v>
      </c>
      <c r="N52" s="407"/>
      <c r="O52" s="395"/>
      <c r="P52" s="395"/>
      <c r="Q52" s="395"/>
      <c r="R52" s="395"/>
      <c r="S52" s="395"/>
      <c r="T52" s="395"/>
      <c r="U52" s="395"/>
      <c r="V52" s="395"/>
      <c r="W52" s="395"/>
      <c r="X52" s="395"/>
      <c r="Y52" s="395"/>
      <c r="Z52" s="395"/>
      <c r="AA52" s="395"/>
      <c r="AB52" s="395"/>
      <c r="AC52" s="395"/>
      <c r="AD52" s="395"/>
    </row>
    <row r="53" ht="12.75" customHeight="1">
      <c r="A53" s="173"/>
      <c r="B53" s="421"/>
      <c r="C53" s="422"/>
      <c r="D53" s="403">
        <v>0.0</v>
      </c>
      <c r="E53" s="403">
        <v>0.0</v>
      </c>
      <c r="F53" s="403"/>
      <c r="G53" s="403">
        <f t="shared" si="41"/>
        <v>0</v>
      </c>
      <c r="H53" s="403">
        <f t="shared" si="42"/>
        <v>0</v>
      </c>
      <c r="I53" s="403">
        <f t="shared" si="43"/>
        <v>0</v>
      </c>
      <c r="J53" s="404" t="str">
        <f t="shared" si="44"/>
        <v>OK</v>
      </c>
      <c r="K53" s="403"/>
      <c r="L53" s="403"/>
      <c r="M53" s="406" t="str">
        <f t="shared" si="45"/>
        <v>OK</v>
      </c>
      <c r="N53" s="407"/>
      <c r="O53" s="395"/>
      <c r="P53" s="395"/>
      <c r="Q53" s="395"/>
      <c r="R53" s="395"/>
      <c r="S53" s="395"/>
      <c r="T53" s="395"/>
      <c r="U53" s="395"/>
      <c r="V53" s="395"/>
      <c r="W53" s="395"/>
      <c r="X53" s="395"/>
      <c r="Y53" s="395"/>
      <c r="Z53" s="395"/>
      <c r="AA53" s="395"/>
      <c r="AB53" s="395"/>
      <c r="AC53" s="395"/>
      <c r="AD53" s="395"/>
    </row>
    <row r="54" ht="12.75" customHeight="1">
      <c r="A54" s="173"/>
      <c r="B54" s="408" t="s">
        <v>129</v>
      </c>
      <c r="C54" s="408"/>
      <c r="D54" s="408">
        <f t="shared" ref="D54:E54" si="46">SUM(D50:D53)</f>
        <v>0</v>
      </c>
      <c r="E54" s="408">
        <f t="shared" si="46"/>
        <v>0</v>
      </c>
      <c r="F54" s="408"/>
      <c r="G54" s="409">
        <f t="shared" ref="G54:I54" si="47">SUM(G50:G53)</f>
        <v>0</v>
      </c>
      <c r="H54" s="409">
        <f t="shared" si="47"/>
        <v>0</v>
      </c>
      <c r="I54" s="409">
        <f t="shared" si="47"/>
        <v>0</v>
      </c>
      <c r="J54" s="404" t="str">
        <f t="shared" si="44"/>
        <v>OK</v>
      </c>
      <c r="K54" s="408">
        <f t="shared" ref="K54:L54" si="48">SUM(K51:K53)</f>
        <v>0</v>
      </c>
      <c r="L54" s="408">
        <f t="shared" si="48"/>
        <v>0</v>
      </c>
      <c r="M54" s="410" t="str">
        <f t="shared" si="45"/>
        <v>OK</v>
      </c>
      <c r="N54" s="251"/>
      <c r="O54" s="395"/>
      <c r="P54" s="395"/>
      <c r="Q54" s="395"/>
      <c r="R54" s="395"/>
      <c r="S54" s="395"/>
      <c r="T54" s="395"/>
      <c r="U54" s="395"/>
      <c r="V54" s="395"/>
      <c r="W54" s="395"/>
      <c r="X54" s="395"/>
      <c r="Y54" s="395"/>
      <c r="Z54" s="395"/>
      <c r="AA54" s="395"/>
      <c r="AB54" s="395"/>
      <c r="AC54" s="395"/>
      <c r="AD54" s="395"/>
    </row>
    <row r="55" ht="24.0" customHeight="1">
      <c r="A55" s="173"/>
      <c r="B55" s="395"/>
      <c r="C55" s="395"/>
      <c r="D55" s="395"/>
      <c r="E55" s="395"/>
      <c r="F55" s="395"/>
      <c r="G55" s="395"/>
      <c r="H55" s="395"/>
      <c r="I55" s="395"/>
      <c r="J55" s="423"/>
      <c r="K55" s="395"/>
      <c r="L55" s="395"/>
      <c r="M55" s="395"/>
      <c r="N55" s="251"/>
      <c r="O55" s="395"/>
      <c r="P55" s="395"/>
      <c r="Q55" s="395"/>
      <c r="R55" s="395"/>
      <c r="S55" s="395"/>
      <c r="T55" s="395"/>
      <c r="U55" s="395"/>
      <c r="V55" s="395"/>
      <c r="W55" s="395"/>
      <c r="X55" s="395"/>
      <c r="Y55" s="395"/>
      <c r="Z55" s="395"/>
      <c r="AA55" s="395"/>
      <c r="AB55" s="395"/>
      <c r="AC55" s="395"/>
      <c r="AD55" s="395"/>
    </row>
    <row r="56">
      <c r="A56" s="173"/>
      <c r="B56" s="411" t="s">
        <v>188</v>
      </c>
      <c r="C56" s="398" t="s">
        <v>164</v>
      </c>
      <c r="D56" s="398" t="s">
        <v>189</v>
      </c>
      <c r="E56" s="398" t="s">
        <v>190</v>
      </c>
      <c r="F56" s="398" t="s">
        <v>175</v>
      </c>
      <c r="G56" s="398" t="s">
        <v>168</v>
      </c>
      <c r="H56" s="398" t="s">
        <v>169</v>
      </c>
      <c r="I56" s="398" t="s">
        <v>170</v>
      </c>
      <c r="J56" s="419" t="s">
        <v>25</v>
      </c>
      <c r="K56" s="399" t="s">
        <v>171</v>
      </c>
      <c r="L56" s="255"/>
      <c r="M56" s="195"/>
      <c r="N56" s="412" t="s">
        <v>94</v>
      </c>
      <c r="O56" s="395"/>
      <c r="P56" s="395"/>
      <c r="Q56" s="395"/>
      <c r="R56" s="395"/>
      <c r="S56" s="395"/>
      <c r="T56" s="395"/>
      <c r="U56" s="395"/>
      <c r="V56" s="395"/>
      <c r="W56" s="395"/>
      <c r="X56" s="395"/>
      <c r="Y56" s="395"/>
      <c r="Z56" s="395"/>
      <c r="AA56" s="395"/>
      <c r="AB56" s="395"/>
      <c r="AC56" s="395"/>
      <c r="AD56" s="395"/>
    </row>
    <row r="57" ht="25.5" customHeight="1">
      <c r="A57" s="173"/>
      <c r="B57" s="171"/>
      <c r="C57" s="171"/>
      <c r="D57" s="171"/>
      <c r="E57" s="171"/>
      <c r="F57" s="171"/>
      <c r="G57" s="171"/>
      <c r="H57" s="171"/>
      <c r="I57" s="171"/>
      <c r="J57" s="171"/>
      <c r="K57" s="400" t="s">
        <v>27</v>
      </c>
      <c r="L57" s="400" t="s">
        <v>28</v>
      </c>
      <c r="M57" s="401" t="s">
        <v>25</v>
      </c>
      <c r="N57" s="413"/>
      <c r="O57" s="395"/>
      <c r="P57" s="395"/>
      <c r="Q57" s="395"/>
      <c r="R57" s="395"/>
      <c r="S57" s="395"/>
      <c r="T57" s="395"/>
      <c r="U57" s="395"/>
      <c r="V57" s="395"/>
      <c r="W57" s="395"/>
      <c r="X57" s="395"/>
      <c r="Y57" s="395"/>
      <c r="Z57" s="395"/>
      <c r="AA57" s="395"/>
      <c r="AB57" s="395"/>
      <c r="AC57" s="395"/>
      <c r="AD57" s="395"/>
    </row>
    <row r="58" ht="12.75" customHeight="1">
      <c r="A58" s="173"/>
      <c r="B58" s="308"/>
      <c r="C58" s="403"/>
      <c r="D58" s="424"/>
      <c r="E58" s="403">
        <v>0.0</v>
      </c>
      <c r="F58" s="403"/>
      <c r="G58" s="403">
        <f t="shared" ref="G58:G60" si="49">D58*N58</f>
        <v>0</v>
      </c>
      <c r="H58" s="403">
        <f t="shared" ref="H58:H60" si="50">E58*N58</f>
        <v>0</v>
      </c>
      <c r="I58" s="403">
        <f t="shared" ref="I58:I60" si="51">+G58+H58</f>
        <v>0</v>
      </c>
      <c r="J58" s="404" t="str">
        <f t="shared" ref="J58:J61" si="52">IF(I58-H58-G58=0,"OK","Revisar")</f>
        <v>OK</v>
      </c>
      <c r="K58" s="405"/>
      <c r="L58" s="405"/>
      <c r="M58" s="406" t="str">
        <f t="shared" ref="M58:M61" si="53">IF((SUM(K58:L58)-H58)=0,"OK","Revisar")</f>
        <v>OK</v>
      </c>
      <c r="N58" s="407"/>
      <c r="O58" s="395"/>
      <c r="P58" s="395"/>
      <c r="Q58" s="395"/>
      <c r="R58" s="395"/>
      <c r="S58" s="395"/>
      <c r="T58" s="395"/>
      <c r="U58" s="395"/>
      <c r="V58" s="395"/>
      <c r="W58" s="395"/>
      <c r="X58" s="395"/>
      <c r="Y58" s="395"/>
      <c r="Z58" s="395"/>
      <c r="AA58" s="395"/>
      <c r="AB58" s="395"/>
      <c r="AC58" s="395"/>
      <c r="AD58" s="395"/>
    </row>
    <row r="59" ht="12.75" customHeight="1">
      <c r="A59" s="173"/>
      <c r="B59" s="308"/>
      <c r="C59" s="403"/>
      <c r="D59" s="424"/>
      <c r="E59" s="403">
        <v>0.0</v>
      </c>
      <c r="F59" s="403"/>
      <c r="G59" s="403">
        <f t="shared" si="49"/>
        <v>0</v>
      </c>
      <c r="H59" s="403">
        <f t="shared" si="50"/>
        <v>0</v>
      </c>
      <c r="I59" s="403">
        <f t="shared" si="51"/>
        <v>0</v>
      </c>
      <c r="J59" s="404" t="str">
        <f t="shared" si="52"/>
        <v>OK</v>
      </c>
      <c r="K59" s="403"/>
      <c r="L59" s="403"/>
      <c r="M59" s="406" t="str">
        <f t="shared" si="53"/>
        <v>OK</v>
      </c>
      <c r="N59" s="407"/>
      <c r="O59" s="395"/>
      <c r="P59" s="395"/>
      <c r="Q59" s="395"/>
      <c r="R59" s="395"/>
      <c r="S59" s="395"/>
      <c r="T59" s="395"/>
      <c r="U59" s="395"/>
      <c r="V59" s="395"/>
      <c r="W59" s="395"/>
      <c r="X59" s="395"/>
      <c r="Y59" s="395"/>
      <c r="Z59" s="395"/>
      <c r="AA59" s="395"/>
      <c r="AB59" s="395"/>
      <c r="AC59" s="395"/>
      <c r="AD59" s="395"/>
    </row>
    <row r="60" ht="12.75" customHeight="1">
      <c r="A60" s="173"/>
      <c r="B60" s="308"/>
      <c r="C60" s="403"/>
      <c r="D60" s="424"/>
      <c r="E60" s="403">
        <v>0.0</v>
      </c>
      <c r="F60" s="403"/>
      <c r="G60" s="403">
        <f t="shared" si="49"/>
        <v>0</v>
      </c>
      <c r="H60" s="403">
        <f t="shared" si="50"/>
        <v>0</v>
      </c>
      <c r="I60" s="403">
        <f t="shared" si="51"/>
        <v>0</v>
      </c>
      <c r="J60" s="404" t="str">
        <f t="shared" si="52"/>
        <v>OK</v>
      </c>
      <c r="K60" s="403"/>
      <c r="L60" s="403"/>
      <c r="M60" s="406" t="str">
        <f t="shared" si="53"/>
        <v>OK</v>
      </c>
      <c r="N60" s="407"/>
      <c r="O60" s="395"/>
      <c r="P60" s="395"/>
      <c r="Q60" s="395"/>
      <c r="R60" s="395"/>
      <c r="S60" s="395"/>
      <c r="T60" s="395"/>
      <c r="U60" s="395"/>
      <c r="V60" s="395"/>
      <c r="W60" s="395"/>
      <c r="X60" s="395"/>
      <c r="Y60" s="395"/>
      <c r="Z60" s="395"/>
      <c r="AA60" s="395"/>
      <c r="AB60" s="395"/>
      <c r="AC60" s="395"/>
      <c r="AD60" s="395"/>
    </row>
    <row r="61" ht="12.75" customHeight="1">
      <c r="A61" s="173"/>
      <c r="B61" s="408" t="s">
        <v>129</v>
      </c>
      <c r="C61" s="408"/>
      <c r="D61" s="425">
        <f t="shared" ref="D61:E61" si="54">SUM(D58:D60)</f>
        <v>0</v>
      </c>
      <c r="E61" s="408">
        <f t="shared" si="54"/>
        <v>0</v>
      </c>
      <c r="F61" s="408"/>
      <c r="G61" s="409">
        <f t="shared" ref="G61:I61" si="55">SUM(G58:G60)</f>
        <v>0</v>
      </c>
      <c r="H61" s="409">
        <f t="shared" si="55"/>
        <v>0</v>
      </c>
      <c r="I61" s="409">
        <f t="shared" si="55"/>
        <v>0</v>
      </c>
      <c r="J61" s="404" t="str">
        <f t="shared" si="52"/>
        <v>OK</v>
      </c>
      <c r="K61" s="408">
        <f t="shared" ref="K61:L61" si="56">SUM(K58:K60)</f>
        <v>0</v>
      </c>
      <c r="L61" s="408">
        <f t="shared" si="56"/>
        <v>0</v>
      </c>
      <c r="M61" s="410" t="str">
        <f t="shared" si="53"/>
        <v>OK</v>
      </c>
      <c r="N61" s="395"/>
      <c r="O61" s="395"/>
      <c r="P61" s="395"/>
      <c r="Q61" s="395"/>
      <c r="R61" s="395"/>
      <c r="S61" s="395"/>
      <c r="T61" s="395"/>
      <c r="U61" s="395"/>
      <c r="V61" s="395"/>
      <c r="W61" s="395"/>
      <c r="X61" s="395"/>
      <c r="Y61" s="395"/>
      <c r="Z61" s="395"/>
      <c r="AA61" s="395"/>
      <c r="AB61" s="395"/>
      <c r="AC61" s="395"/>
      <c r="AD61" s="395"/>
    </row>
    <row r="62" ht="24.0" customHeight="1">
      <c r="A62" s="173"/>
      <c r="B62" s="395"/>
      <c r="C62" s="395"/>
      <c r="D62" s="395"/>
      <c r="E62" s="395"/>
      <c r="F62" s="395"/>
      <c r="G62" s="395"/>
      <c r="H62" s="395"/>
      <c r="I62" s="395"/>
      <c r="J62" s="251"/>
      <c r="K62" s="395"/>
      <c r="L62" s="395"/>
      <c r="M62" s="395"/>
      <c r="N62" s="251"/>
      <c r="O62" s="395"/>
      <c r="P62" s="395"/>
      <c r="Q62" s="395"/>
      <c r="R62" s="395"/>
      <c r="S62" s="395"/>
      <c r="T62" s="395"/>
      <c r="U62" s="395"/>
      <c r="V62" s="395"/>
      <c r="W62" s="395"/>
      <c r="X62" s="395"/>
      <c r="Y62" s="395"/>
      <c r="Z62" s="395"/>
      <c r="AA62" s="395"/>
      <c r="AB62" s="395"/>
      <c r="AC62" s="395"/>
      <c r="AD62" s="395"/>
    </row>
    <row r="63" ht="42.75" customHeight="1">
      <c r="A63" s="173"/>
      <c r="B63" s="418" t="s">
        <v>191</v>
      </c>
      <c r="C63" s="398" t="s">
        <v>164</v>
      </c>
      <c r="D63" s="398" t="s">
        <v>192</v>
      </c>
      <c r="E63" s="398" t="s">
        <v>193</v>
      </c>
      <c r="F63" s="398" t="s">
        <v>194</v>
      </c>
      <c r="G63" s="398" t="s">
        <v>168</v>
      </c>
      <c r="H63" s="398" t="s">
        <v>169</v>
      </c>
      <c r="I63" s="398" t="s">
        <v>170</v>
      </c>
      <c r="J63" s="419" t="s">
        <v>25</v>
      </c>
      <c r="K63" s="399" t="s">
        <v>171</v>
      </c>
      <c r="L63" s="255"/>
      <c r="M63" s="195"/>
      <c r="N63" s="398" t="s">
        <v>195</v>
      </c>
      <c r="O63" s="426" t="s">
        <v>196</v>
      </c>
      <c r="P63" s="233" t="s">
        <v>94</v>
      </c>
      <c r="Q63" s="395"/>
      <c r="R63" s="395"/>
      <c r="S63" s="395"/>
      <c r="T63" s="395"/>
      <c r="U63" s="395"/>
      <c r="V63" s="395"/>
      <c r="W63" s="395"/>
      <c r="X63" s="395"/>
      <c r="Y63" s="395"/>
      <c r="Z63" s="395"/>
      <c r="AA63" s="395"/>
      <c r="AB63" s="395"/>
      <c r="AC63" s="395"/>
      <c r="AD63" s="395"/>
    </row>
    <row r="64" ht="42.75" customHeight="1">
      <c r="A64" s="173"/>
      <c r="B64" s="171"/>
      <c r="C64" s="171"/>
      <c r="D64" s="171"/>
      <c r="E64" s="171"/>
      <c r="F64" s="171"/>
      <c r="G64" s="171"/>
      <c r="H64" s="171"/>
      <c r="I64" s="171"/>
      <c r="J64" s="171"/>
      <c r="K64" s="400" t="s">
        <v>27</v>
      </c>
      <c r="L64" s="400" t="s">
        <v>28</v>
      </c>
      <c r="M64" s="401" t="s">
        <v>25</v>
      </c>
      <c r="N64" s="171"/>
      <c r="O64" s="427"/>
      <c r="P64" s="236"/>
      <c r="Q64" s="395"/>
      <c r="R64" s="395"/>
      <c r="S64" s="395"/>
      <c r="T64" s="395"/>
      <c r="U64" s="395"/>
      <c r="V64" s="395"/>
      <c r="W64" s="395"/>
      <c r="X64" s="395"/>
      <c r="Y64" s="395"/>
      <c r="Z64" s="395"/>
      <c r="AA64" s="395"/>
      <c r="AB64" s="395"/>
      <c r="AC64" s="395"/>
      <c r="AD64" s="395"/>
    </row>
    <row r="65" ht="12.75" customHeight="1">
      <c r="A65" s="173"/>
      <c r="B65" s="308"/>
      <c r="C65" s="428"/>
      <c r="D65" s="429">
        <v>0.0</v>
      </c>
      <c r="E65" s="403">
        <v>0.0</v>
      </c>
      <c r="F65" s="428"/>
      <c r="G65" s="403">
        <f t="shared" ref="G65:G73" si="57">D65*P65</f>
        <v>0</v>
      </c>
      <c r="H65" s="403">
        <f t="shared" ref="H65:H73" si="58">E65*P65</f>
        <v>0</v>
      </c>
      <c r="I65" s="403">
        <f t="shared" ref="I65:I73" si="59">+G65+H65</f>
        <v>0</v>
      </c>
      <c r="J65" s="404" t="str">
        <f t="shared" ref="J65:J74" si="60">IF(I65-H65-G65=0,"OK","Revisar")</f>
        <v>OK</v>
      </c>
      <c r="K65" s="405"/>
      <c r="L65" s="405">
        <v>0.0</v>
      </c>
      <c r="M65" s="406" t="str">
        <f t="shared" ref="M65:M74" si="61">IF((SUM(K65:L65)-H65)=0,"OK","Revisar")</f>
        <v>OK</v>
      </c>
      <c r="N65" s="430"/>
      <c r="O65" s="213"/>
      <c r="P65" s="407"/>
      <c r="Q65" s="395"/>
      <c r="R65" s="395"/>
      <c r="S65" s="395"/>
      <c r="T65" s="395"/>
      <c r="U65" s="395"/>
      <c r="V65" s="395"/>
      <c r="W65" s="395"/>
      <c r="X65" s="395"/>
      <c r="Y65" s="395"/>
      <c r="Z65" s="395"/>
      <c r="AA65" s="395"/>
      <c r="AB65" s="395"/>
      <c r="AC65" s="395"/>
      <c r="AD65" s="395"/>
    </row>
    <row r="66" ht="12.75" customHeight="1">
      <c r="A66" s="173"/>
      <c r="B66" s="308"/>
      <c r="C66" s="428"/>
      <c r="D66" s="429">
        <v>0.0</v>
      </c>
      <c r="E66" s="403">
        <v>0.0</v>
      </c>
      <c r="F66" s="428"/>
      <c r="G66" s="403">
        <f t="shared" si="57"/>
        <v>0</v>
      </c>
      <c r="H66" s="403">
        <f t="shared" si="58"/>
        <v>0</v>
      </c>
      <c r="I66" s="403">
        <f t="shared" si="59"/>
        <v>0</v>
      </c>
      <c r="J66" s="404" t="str">
        <f t="shared" si="60"/>
        <v>OK</v>
      </c>
      <c r="K66" s="403"/>
      <c r="L66" s="403">
        <v>0.0</v>
      </c>
      <c r="M66" s="406" t="str">
        <f t="shared" si="61"/>
        <v>OK</v>
      </c>
      <c r="N66" s="430"/>
      <c r="O66" s="213"/>
      <c r="P66" s="407"/>
      <c r="Q66" s="395"/>
      <c r="R66" s="395"/>
      <c r="S66" s="395"/>
      <c r="T66" s="395"/>
      <c r="U66" s="395"/>
      <c r="V66" s="395"/>
      <c r="W66" s="395"/>
      <c r="X66" s="395"/>
      <c r="Y66" s="395"/>
      <c r="Z66" s="395"/>
      <c r="AA66" s="395"/>
      <c r="AB66" s="395"/>
      <c r="AC66" s="395"/>
      <c r="AD66" s="395"/>
    </row>
    <row r="67" ht="12.75" customHeight="1">
      <c r="A67" s="173"/>
      <c r="B67" s="308"/>
      <c r="C67" s="428"/>
      <c r="D67" s="429">
        <v>0.0</v>
      </c>
      <c r="E67" s="403">
        <v>0.0</v>
      </c>
      <c r="F67" s="428"/>
      <c r="G67" s="403">
        <f t="shared" si="57"/>
        <v>0</v>
      </c>
      <c r="H67" s="403">
        <f t="shared" si="58"/>
        <v>0</v>
      </c>
      <c r="I67" s="403">
        <f t="shared" si="59"/>
        <v>0</v>
      </c>
      <c r="J67" s="404" t="str">
        <f t="shared" si="60"/>
        <v>OK</v>
      </c>
      <c r="K67" s="403"/>
      <c r="L67" s="403">
        <f>I67</f>
        <v>0</v>
      </c>
      <c r="M67" s="406" t="str">
        <f t="shared" si="61"/>
        <v>OK</v>
      </c>
      <c r="N67" s="430"/>
      <c r="O67" s="213"/>
      <c r="P67" s="407"/>
      <c r="Q67" s="395"/>
      <c r="R67" s="395"/>
      <c r="S67" s="395"/>
      <c r="T67" s="395"/>
      <c r="U67" s="395"/>
      <c r="V67" s="395"/>
      <c r="W67" s="395"/>
      <c r="X67" s="395"/>
      <c r="Y67" s="395"/>
      <c r="Z67" s="395"/>
      <c r="AA67" s="395"/>
      <c r="AB67" s="395"/>
      <c r="AC67" s="395"/>
      <c r="AD67" s="395"/>
    </row>
    <row r="68" ht="12.75" customHeight="1">
      <c r="A68" s="173"/>
      <c r="B68" s="308"/>
      <c r="C68" s="428"/>
      <c r="D68" s="429">
        <v>0.0</v>
      </c>
      <c r="E68" s="403">
        <v>0.0</v>
      </c>
      <c r="F68" s="428"/>
      <c r="G68" s="403">
        <f t="shared" si="57"/>
        <v>0</v>
      </c>
      <c r="H68" s="403">
        <f t="shared" si="58"/>
        <v>0</v>
      </c>
      <c r="I68" s="403">
        <f t="shared" si="59"/>
        <v>0</v>
      </c>
      <c r="J68" s="404" t="str">
        <f t="shared" si="60"/>
        <v>OK</v>
      </c>
      <c r="K68" s="403"/>
      <c r="L68" s="403">
        <v>0.0</v>
      </c>
      <c r="M68" s="406" t="str">
        <f t="shared" si="61"/>
        <v>OK</v>
      </c>
      <c r="N68" s="430"/>
      <c r="O68" s="213"/>
      <c r="P68" s="407"/>
      <c r="Q68" s="395"/>
      <c r="R68" s="395"/>
      <c r="S68" s="395"/>
      <c r="T68" s="395"/>
      <c r="U68" s="395"/>
      <c r="V68" s="395"/>
      <c r="W68" s="395"/>
      <c r="X68" s="395"/>
      <c r="Y68" s="395"/>
      <c r="Z68" s="395"/>
      <c r="AA68" s="395"/>
      <c r="AB68" s="395"/>
      <c r="AC68" s="395"/>
      <c r="AD68" s="395"/>
    </row>
    <row r="69" ht="12.75" customHeight="1">
      <c r="A69" s="173"/>
      <c r="B69" s="308"/>
      <c r="C69" s="428"/>
      <c r="D69" s="429">
        <v>0.0</v>
      </c>
      <c r="E69" s="403">
        <v>0.0</v>
      </c>
      <c r="F69" s="428"/>
      <c r="G69" s="403">
        <f t="shared" si="57"/>
        <v>0</v>
      </c>
      <c r="H69" s="403">
        <f t="shared" si="58"/>
        <v>0</v>
      </c>
      <c r="I69" s="403">
        <f t="shared" si="59"/>
        <v>0</v>
      </c>
      <c r="J69" s="404" t="str">
        <f t="shared" si="60"/>
        <v>OK</v>
      </c>
      <c r="K69" s="403"/>
      <c r="L69" s="403">
        <f t="shared" ref="L69:L72" si="62">I69</f>
        <v>0</v>
      </c>
      <c r="M69" s="406" t="str">
        <f t="shared" si="61"/>
        <v>OK</v>
      </c>
      <c r="N69" s="430"/>
      <c r="O69" s="308"/>
      <c r="P69" s="407"/>
      <c r="Q69" s="395"/>
      <c r="R69" s="395"/>
      <c r="S69" s="395"/>
      <c r="T69" s="395"/>
      <c r="U69" s="395"/>
      <c r="V69" s="395"/>
      <c r="W69" s="395"/>
      <c r="X69" s="395"/>
      <c r="Y69" s="395"/>
      <c r="Z69" s="395"/>
      <c r="AA69" s="395"/>
      <c r="AB69" s="395"/>
      <c r="AC69" s="395"/>
    </row>
    <row r="70" ht="12.75" customHeight="1">
      <c r="A70" s="173"/>
      <c r="B70" s="309"/>
      <c r="C70" s="428"/>
      <c r="D70" s="429">
        <v>0.0</v>
      </c>
      <c r="E70" s="403">
        <v>0.0</v>
      </c>
      <c r="F70" s="428"/>
      <c r="G70" s="403">
        <f t="shared" si="57"/>
        <v>0</v>
      </c>
      <c r="H70" s="403">
        <f t="shared" si="58"/>
        <v>0</v>
      </c>
      <c r="I70" s="403">
        <f t="shared" si="59"/>
        <v>0</v>
      </c>
      <c r="J70" s="404" t="str">
        <f t="shared" si="60"/>
        <v>OK</v>
      </c>
      <c r="K70" s="403"/>
      <c r="L70" s="403">
        <f t="shared" si="62"/>
        <v>0</v>
      </c>
      <c r="M70" s="406" t="str">
        <f t="shared" si="61"/>
        <v>OK</v>
      </c>
      <c r="N70" s="430"/>
      <c r="O70" s="308"/>
      <c r="P70" s="407"/>
      <c r="Q70" s="395"/>
      <c r="R70" s="395"/>
      <c r="S70" s="395"/>
      <c r="T70" s="395"/>
      <c r="U70" s="395"/>
      <c r="V70" s="395"/>
      <c r="W70" s="395"/>
      <c r="X70" s="395"/>
      <c r="Y70" s="395"/>
      <c r="Z70" s="395"/>
      <c r="AA70" s="395"/>
      <c r="AB70" s="395"/>
      <c r="AC70" s="395"/>
    </row>
    <row r="71" ht="12.75" customHeight="1">
      <c r="A71" s="173"/>
      <c r="B71" s="308"/>
      <c r="C71" s="428"/>
      <c r="D71" s="429">
        <v>0.0</v>
      </c>
      <c r="E71" s="403">
        <v>0.0</v>
      </c>
      <c r="F71" s="428"/>
      <c r="G71" s="403">
        <f t="shared" si="57"/>
        <v>0</v>
      </c>
      <c r="H71" s="403">
        <f t="shared" si="58"/>
        <v>0</v>
      </c>
      <c r="I71" s="403">
        <f t="shared" si="59"/>
        <v>0</v>
      </c>
      <c r="J71" s="404" t="str">
        <f t="shared" si="60"/>
        <v>OK</v>
      </c>
      <c r="K71" s="403"/>
      <c r="L71" s="403">
        <f t="shared" si="62"/>
        <v>0</v>
      </c>
      <c r="M71" s="406" t="str">
        <f t="shared" si="61"/>
        <v>OK</v>
      </c>
      <c r="N71" s="430"/>
      <c r="O71" s="308"/>
      <c r="P71" s="407"/>
      <c r="Q71" s="395"/>
      <c r="R71" s="395"/>
      <c r="S71" s="395"/>
      <c r="T71" s="395"/>
      <c r="U71" s="395"/>
      <c r="V71" s="395"/>
      <c r="W71" s="395"/>
      <c r="X71" s="395"/>
      <c r="Y71" s="395"/>
      <c r="Z71" s="395"/>
      <c r="AA71" s="395"/>
      <c r="AB71" s="395"/>
      <c r="AC71" s="395"/>
    </row>
    <row r="72" ht="12.75" customHeight="1">
      <c r="A72" s="173"/>
      <c r="B72" s="308"/>
      <c r="C72" s="428"/>
      <c r="D72" s="429">
        <v>0.0</v>
      </c>
      <c r="E72" s="403">
        <v>0.0</v>
      </c>
      <c r="F72" s="428"/>
      <c r="G72" s="403">
        <f t="shared" si="57"/>
        <v>0</v>
      </c>
      <c r="H72" s="403">
        <f t="shared" si="58"/>
        <v>0</v>
      </c>
      <c r="I72" s="403">
        <f t="shared" si="59"/>
        <v>0</v>
      </c>
      <c r="J72" s="404" t="str">
        <f t="shared" si="60"/>
        <v>OK</v>
      </c>
      <c r="K72" s="403"/>
      <c r="L72" s="403">
        <f t="shared" si="62"/>
        <v>0</v>
      </c>
      <c r="M72" s="406" t="str">
        <f t="shared" si="61"/>
        <v>OK</v>
      </c>
      <c r="N72" s="430"/>
      <c r="O72" s="308"/>
      <c r="P72" s="407"/>
      <c r="Q72" s="395"/>
      <c r="R72" s="395"/>
      <c r="S72" s="395"/>
      <c r="T72" s="395"/>
      <c r="U72" s="395"/>
      <c r="V72" s="395"/>
      <c r="W72" s="395"/>
      <c r="X72" s="395"/>
      <c r="Y72" s="395"/>
      <c r="Z72" s="395"/>
      <c r="AA72" s="395"/>
      <c r="AB72" s="395"/>
      <c r="AC72" s="395"/>
    </row>
    <row r="73" ht="12.75" customHeight="1">
      <c r="A73" s="173"/>
      <c r="B73" s="308"/>
      <c r="C73" s="428"/>
      <c r="D73" s="429">
        <v>0.0</v>
      </c>
      <c r="E73" s="403">
        <v>0.0</v>
      </c>
      <c r="F73" s="428"/>
      <c r="G73" s="403">
        <f t="shared" si="57"/>
        <v>0</v>
      </c>
      <c r="H73" s="403">
        <f t="shared" si="58"/>
        <v>0</v>
      </c>
      <c r="I73" s="403">
        <f t="shared" si="59"/>
        <v>0</v>
      </c>
      <c r="J73" s="404" t="str">
        <f t="shared" si="60"/>
        <v>OK</v>
      </c>
      <c r="K73" s="403"/>
      <c r="L73" s="403">
        <v>0.0</v>
      </c>
      <c r="M73" s="406" t="str">
        <f t="shared" si="61"/>
        <v>OK</v>
      </c>
      <c r="N73" s="430"/>
      <c r="O73" s="308"/>
      <c r="P73" s="407"/>
      <c r="Q73" s="395"/>
      <c r="R73" s="395"/>
      <c r="S73" s="395"/>
      <c r="T73" s="395"/>
      <c r="U73" s="395"/>
      <c r="V73" s="395"/>
      <c r="W73" s="395"/>
      <c r="X73" s="395"/>
      <c r="Y73" s="395"/>
      <c r="Z73" s="395"/>
      <c r="AA73" s="395"/>
      <c r="AB73" s="395"/>
      <c r="AC73" s="395"/>
    </row>
    <row r="74" ht="12.75" customHeight="1">
      <c r="A74" s="173"/>
      <c r="B74" s="408" t="s">
        <v>129</v>
      </c>
      <c r="C74" s="408"/>
      <c r="D74" s="408">
        <f t="shared" ref="D74:I74" si="63">SUM(D65:D73)</f>
        <v>0</v>
      </c>
      <c r="E74" s="408">
        <f t="shared" si="63"/>
        <v>0</v>
      </c>
      <c r="F74" s="408">
        <f t="shared" si="63"/>
        <v>0</v>
      </c>
      <c r="G74" s="409">
        <f t="shared" si="63"/>
        <v>0</v>
      </c>
      <c r="H74" s="409">
        <f t="shared" si="63"/>
        <v>0</v>
      </c>
      <c r="I74" s="409">
        <f t="shared" si="63"/>
        <v>0</v>
      </c>
      <c r="J74" s="404" t="str">
        <f t="shared" si="60"/>
        <v>OK</v>
      </c>
      <c r="K74" s="408">
        <f t="shared" ref="K74:L74" si="64">SUM(K65:K73)</f>
        <v>0</v>
      </c>
      <c r="L74" s="431">
        <f t="shared" si="64"/>
        <v>0</v>
      </c>
      <c r="M74" s="410" t="str">
        <f t="shared" si="61"/>
        <v>OK</v>
      </c>
      <c r="N74" s="251"/>
      <c r="O74" s="395"/>
      <c r="P74" s="395"/>
      <c r="Q74" s="395"/>
      <c r="R74" s="395"/>
      <c r="S74" s="395"/>
      <c r="T74" s="395"/>
      <c r="U74" s="395"/>
      <c r="V74" s="395"/>
      <c r="W74" s="395"/>
      <c r="X74" s="395"/>
      <c r="Y74" s="395"/>
      <c r="Z74" s="395"/>
      <c r="AA74" s="395"/>
      <c r="AB74" s="395"/>
      <c r="AC74" s="395"/>
    </row>
    <row r="75" ht="12.75" customHeight="1">
      <c r="A75" s="173"/>
      <c r="B75" s="173"/>
      <c r="C75" s="173"/>
      <c r="D75" s="173"/>
      <c r="E75" s="173"/>
      <c r="F75" s="173"/>
      <c r="G75" s="173"/>
      <c r="H75" s="173"/>
      <c r="I75" s="173"/>
      <c r="J75" s="251"/>
      <c r="K75" s="173"/>
      <c r="L75" s="173"/>
      <c r="M75" s="173"/>
      <c r="N75" s="251"/>
      <c r="O75" s="395"/>
      <c r="P75" s="395"/>
      <c r="Q75" s="395"/>
      <c r="R75" s="395"/>
      <c r="S75" s="395"/>
      <c r="T75" s="395"/>
      <c r="U75" s="395"/>
      <c r="V75" s="395"/>
      <c r="W75" s="395"/>
      <c r="X75" s="395"/>
      <c r="Y75" s="395"/>
      <c r="Z75" s="395"/>
      <c r="AA75" s="395"/>
      <c r="AB75" s="395"/>
      <c r="AC75" s="395"/>
      <c r="AD75" s="395"/>
    </row>
    <row r="76" ht="133.5" customHeight="1">
      <c r="A76" s="173"/>
      <c r="B76" s="411" t="s">
        <v>197</v>
      </c>
      <c r="C76" s="398" t="s">
        <v>164</v>
      </c>
      <c r="D76" s="398" t="s">
        <v>198</v>
      </c>
      <c r="E76" s="398" t="s">
        <v>199</v>
      </c>
      <c r="F76" s="398" t="s">
        <v>194</v>
      </c>
      <c r="G76" s="398" t="s">
        <v>168</v>
      </c>
      <c r="H76" s="398" t="s">
        <v>169</v>
      </c>
      <c r="I76" s="398" t="s">
        <v>170</v>
      </c>
      <c r="J76" s="398" t="s">
        <v>25</v>
      </c>
      <c r="K76" s="399" t="s">
        <v>171</v>
      </c>
      <c r="L76" s="255"/>
      <c r="M76" s="195"/>
      <c r="N76" s="398" t="s">
        <v>200</v>
      </c>
      <c r="O76" s="432" t="s">
        <v>196</v>
      </c>
      <c r="P76" s="395"/>
      <c r="Q76" s="395"/>
      <c r="R76" s="395"/>
      <c r="S76" s="395"/>
      <c r="T76" s="395"/>
      <c r="U76" s="395"/>
      <c r="V76" s="395"/>
      <c r="W76" s="395"/>
      <c r="X76" s="395"/>
      <c r="Y76" s="395"/>
      <c r="Z76" s="395"/>
      <c r="AA76" s="395"/>
      <c r="AB76" s="395"/>
      <c r="AC76" s="395"/>
      <c r="AD76" s="395"/>
    </row>
    <row r="77" ht="36.0" customHeight="1">
      <c r="A77" s="173"/>
      <c r="B77" s="171"/>
      <c r="C77" s="171"/>
      <c r="D77" s="171"/>
      <c r="E77" s="171"/>
      <c r="F77" s="171"/>
      <c r="G77" s="171"/>
      <c r="H77" s="171"/>
      <c r="I77" s="171"/>
      <c r="J77" s="171"/>
      <c r="K77" s="400" t="s">
        <v>27</v>
      </c>
      <c r="L77" s="400" t="s">
        <v>28</v>
      </c>
      <c r="M77" s="401" t="s">
        <v>25</v>
      </c>
      <c r="N77" s="171"/>
      <c r="O77" s="171"/>
      <c r="P77" s="402" t="s">
        <v>94</v>
      </c>
      <c r="Q77" s="395"/>
      <c r="R77" s="395"/>
      <c r="S77" s="395"/>
      <c r="T77" s="395"/>
      <c r="U77" s="395"/>
      <c r="V77" s="395"/>
      <c r="W77" s="395"/>
      <c r="X77" s="395"/>
      <c r="Y77" s="395"/>
      <c r="Z77" s="395"/>
      <c r="AA77" s="395"/>
      <c r="AB77" s="395"/>
      <c r="AC77" s="395"/>
      <c r="AD77" s="395"/>
    </row>
    <row r="78" ht="12.75" customHeight="1">
      <c r="A78" s="173"/>
      <c r="B78" s="308"/>
      <c r="C78" s="428"/>
      <c r="D78" s="429">
        <v>0.0</v>
      </c>
      <c r="E78" s="403">
        <v>0.0</v>
      </c>
      <c r="F78" s="428"/>
      <c r="G78" s="403">
        <f t="shared" ref="G78:G80" si="65">D78*P78</f>
        <v>0</v>
      </c>
      <c r="H78" s="403">
        <f t="shared" ref="H78:H80" si="66">E78*P78</f>
        <v>0</v>
      </c>
      <c r="I78" s="403">
        <f t="shared" ref="I78:I80" si="67">+G78+H78</f>
        <v>0</v>
      </c>
      <c r="J78" s="404" t="str">
        <f t="shared" ref="J78:J81" si="68">IF(I78-H78-G78=0,"OK","Revisar")</f>
        <v>OK</v>
      </c>
      <c r="K78" s="405"/>
      <c r="L78" s="405"/>
      <c r="M78" s="406" t="str">
        <f t="shared" ref="M78:M81" si="69">IF((SUM(K78:L78)-H78)=0,"OK","Revisar")</f>
        <v>OK</v>
      </c>
      <c r="N78" s="430"/>
      <c r="O78" s="308"/>
      <c r="P78" s="407"/>
      <c r="Q78" s="395"/>
      <c r="R78" s="395"/>
      <c r="S78" s="395"/>
      <c r="T78" s="395"/>
      <c r="U78" s="395"/>
      <c r="V78" s="395"/>
      <c r="W78" s="395"/>
      <c r="X78" s="395"/>
      <c r="Y78" s="395"/>
      <c r="Z78" s="395"/>
      <c r="AA78" s="395"/>
      <c r="AB78" s="395"/>
      <c r="AC78" s="395"/>
      <c r="AD78" s="395"/>
    </row>
    <row r="79" ht="12.75" customHeight="1">
      <c r="A79" s="173"/>
      <c r="B79" s="308"/>
      <c r="C79" s="428"/>
      <c r="D79" s="429">
        <v>0.0</v>
      </c>
      <c r="E79" s="403">
        <v>0.0</v>
      </c>
      <c r="F79" s="428"/>
      <c r="G79" s="403">
        <f t="shared" si="65"/>
        <v>0</v>
      </c>
      <c r="H79" s="403">
        <f t="shared" si="66"/>
        <v>0</v>
      </c>
      <c r="I79" s="403">
        <f t="shared" si="67"/>
        <v>0</v>
      </c>
      <c r="J79" s="404" t="str">
        <f t="shared" si="68"/>
        <v>OK</v>
      </c>
      <c r="K79" s="403"/>
      <c r="L79" s="403"/>
      <c r="M79" s="406" t="str">
        <f t="shared" si="69"/>
        <v>OK</v>
      </c>
      <c r="N79" s="430"/>
      <c r="O79" s="308"/>
      <c r="P79" s="407"/>
      <c r="Q79" s="395"/>
      <c r="R79" s="395"/>
      <c r="S79" s="395"/>
      <c r="T79" s="395"/>
      <c r="U79" s="395"/>
      <c r="V79" s="395"/>
      <c r="W79" s="395"/>
      <c r="X79" s="395"/>
      <c r="Y79" s="395"/>
      <c r="Z79" s="395"/>
      <c r="AA79" s="395"/>
      <c r="AB79" s="395"/>
      <c r="AC79" s="395"/>
      <c r="AD79" s="395"/>
    </row>
    <row r="80" ht="12.75" customHeight="1">
      <c r="A80" s="173"/>
      <c r="B80" s="308"/>
      <c r="C80" s="428"/>
      <c r="D80" s="429">
        <v>0.0</v>
      </c>
      <c r="E80" s="403">
        <v>0.0</v>
      </c>
      <c r="F80" s="428"/>
      <c r="G80" s="403">
        <f t="shared" si="65"/>
        <v>0</v>
      </c>
      <c r="H80" s="403">
        <f t="shared" si="66"/>
        <v>0</v>
      </c>
      <c r="I80" s="403">
        <f t="shared" si="67"/>
        <v>0</v>
      </c>
      <c r="J80" s="404" t="str">
        <f t="shared" si="68"/>
        <v>OK</v>
      </c>
      <c r="K80" s="403"/>
      <c r="L80" s="403"/>
      <c r="M80" s="406" t="str">
        <f t="shared" si="69"/>
        <v>OK</v>
      </c>
      <c r="N80" s="430"/>
      <c r="O80" s="308"/>
      <c r="P80" s="407"/>
      <c r="Q80" s="395"/>
      <c r="R80" s="395"/>
      <c r="S80" s="395"/>
      <c r="T80" s="395"/>
      <c r="U80" s="395"/>
      <c r="V80" s="395"/>
      <c r="W80" s="395"/>
      <c r="X80" s="395"/>
      <c r="Y80" s="395"/>
      <c r="Z80" s="395"/>
      <c r="AA80" s="395"/>
      <c r="AB80" s="395"/>
      <c r="AC80" s="395"/>
      <c r="AD80" s="395"/>
    </row>
    <row r="81" ht="12.75" customHeight="1">
      <c r="A81" s="173"/>
      <c r="B81" s="408" t="s">
        <v>129</v>
      </c>
      <c r="C81" s="408"/>
      <c r="D81" s="408">
        <f t="shared" ref="D81:E81" si="70">SUM(D78:D80)</f>
        <v>0</v>
      </c>
      <c r="E81" s="408">
        <f t="shared" si="70"/>
        <v>0</v>
      </c>
      <c r="F81" s="408"/>
      <c r="G81" s="409">
        <f t="shared" ref="G81:I81" si="71">SUM(G78:G80)</f>
        <v>0</v>
      </c>
      <c r="H81" s="409">
        <f t="shared" si="71"/>
        <v>0</v>
      </c>
      <c r="I81" s="409">
        <f t="shared" si="71"/>
        <v>0</v>
      </c>
      <c r="J81" s="404" t="str">
        <f t="shared" si="68"/>
        <v>OK</v>
      </c>
      <c r="K81" s="408">
        <f t="shared" ref="K81:L81" si="72">SUM(K78:K80)</f>
        <v>0</v>
      </c>
      <c r="L81" s="408">
        <f t="shared" si="72"/>
        <v>0</v>
      </c>
      <c r="M81" s="410" t="str">
        <f t="shared" si="69"/>
        <v>OK</v>
      </c>
      <c r="N81" s="251"/>
      <c r="O81" s="395"/>
      <c r="P81" s="395"/>
      <c r="Q81" s="395"/>
      <c r="R81" s="395"/>
      <c r="S81" s="395"/>
      <c r="T81" s="395"/>
      <c r="U81" s="395"/>
      <c r="V81" s="395"/>
      <c r="W81" s="395"/>
      <c r="X81" s="395"/>
      <c r="Y81" s="395"/>
      <c r="Z81" s="395"/>
      <c r="AA81" s="395"/>
      <c r="AB81" s="395"/>
      <c r="AC81" s="395"/>
      <c r="AD81" s="395"/>
    </row>
    <row r="82" ht="24.0" customHeight="1">
      <c r="A82" s="173"/>
      <c r="B82" s="395"/>
      <c r="C82" s="395"/>
      <c r="D82" s="395"/>
      <c r="E82" s="395"/>
      <c r="F82" s="395"/>
      <c r="G82" s="395"/>
      <c r="H82" s="395"/>
      <c r="I82" s="395"/>
      <c r="J82" s="430"/>
      <c r="K82" s="395"/>
      <c r="L82" s="395"/>
      <c r="M82" s="395"/>
      <c r="N82" s="251"/>
      <c r="O82" s="395"/>
      <c r="P82" s="395"/>
      <c r="Q82" s="395"/>
      <c r="R82" s="395"/>
      <c r="S82" s="395"/>
      <c r="T82" s="395"/>
      <c r="U82" s="395"/>
      <c r="V82" s="395"/>
      <c r="W82" s="395"/>
      <c r="X82" s="395"/>
      <c r="Y82" s="395"/>
      <c r="Z82" s="395"/>
      <c r="AA82" s="395"/>
      <c r="AB82" s="395"/>
      <c r="AC82" s="395"/>
      <c r="AD82" s="395"/>
    </row>
    <row r="83" ht="43.5" customHeight="1">
      <c r="A83" s="173"/>
      <c r="B83" s="411" t="s">
        <v>201</v>
      </c>
      <c r="C83" s="398" t="s">
        <v>164</v>
      </c>
      <c r="D83" s="398" t="s">
        <v>202</v>
      </c>
      <c r="E83" s="398" t="s">
        <v>203</v>
      </c>
      <c r="F83" s="398" t="s">
        <v>175</v>
      </c>
      <c r="G83" s="398" t="s">
        <v>168</v>
      </c>
      <c r="H83" s="398" t="s">
        <v>169</v>
      </c>
      <c r="I83" s="398" t="s">
        <v>170</v>
      </c>
      <c r="J83" s="398" t="s">
        <v>25</v>
      </c>
      <c r="K83" s="399" t="s">
        <v>171</v>
      </c>
      <c r="L83" s="255"/>
      <c r="M83" s="195"/>
      <c r="N83" s="412" t="s">
        <v>94</v>
      </c>
      <c r="O83" s="395"/>
      <c r="P83" s="395"/>
      <c r="Q83" s="395"/>
      <c r="R83" s="395"/>
      <c r="S83" s="395"/>
      <c r="T83" s="395"/>
      <c r="U83" s="395"/>
      <c r="V83" s="395"/>
      <c r="W83" s="395"/>
      <c r="X83" s="395"/>
      <c r="Y83" s="395"/>
      <c r="Z83" s="395"/>
      <c r="AA83" s="395"/>
      <c r="AB83" s="395"/>
      <c r="AC83" s="395"/>
      <c r="AD83" s="395"/>
    </row>
    <row r="84" ht="12.75" customHeight="1">
      <c r="A84" s="173"/>
      <c r="B84" s="171"/>
      <c r="C84" s="171"/>
      <c r="D84" s="171"/>
      <c r="E84" s="171"/>
      <c r="F84" s="171"/>
      <c r="G84" s="171"/>
      <c r="H84" s="171"/>
      <c r="I84" s="171"/>
      <c r="J84" s="171"/>
      <c r="K84" s="400" t="s">
        <v>27</v>
      </c>
      <c r="L84" s="400" t="s">
        <v>28</v>
      </c>
      <c r="M84" s="401" t="s">
        <v>25</v>
      </c>
      <c r="N84" s="413"/>
      <c r="O84" s="395"/>
      <c r="P84" s="395"/>
      <c r="Q84" s="395"/>
      <c r="R84" s="395"/>
      <c r="S84" s="395"/>
      <c r="T84" s="395"/>
      <c r="U84" s="395"/>
      <c r="V84" s="395"/>
      <c r="W84" s="395"/>
      <c r="X84" s="395"/>
      <c r="Y84" s="395"/>
      <c r="Z84" s="395"/>
      <c r="AA84" s="395"/>
      <c r="AB84" s="395"/>
      <c r="AC84" s="395"/>
      <c r="AD84" s="395"/>
    </row>
    <row r="85" ht="12.75" customHeight="1">
      <c r="A85" s="173"/>
      <c r="B85" s="308"/>
      <c r="C85" s="403"/>
      <c r="D85" s="403">
        <v>0.0</v>
      </c>
      <c r="E85" s="403">
        <v>0.0</v>
      </c>
      <c r="F85" s="403"/>
      <c r="G85" s="403">
        <f t="shared" ref="G85:G87" si="73">D85*N85</f>
        <v>0</v>
      </c>
      <c r="H85" s="403">
        <f t="shared" ref="H85:H87" si="74">E85*N85</f>
        <v>0</v>
      </c>
      <c r="I85" s="403">
        <f t="shared" ref="I85:I87" si="75">+G85+H85</f>
        <v>0</v>
      </c>
      <c r="J85" s="404" t="str">
        <f t="shared" ref="J85:J88" si="76">IF(I85-H85-G85=0,"OK","Revisar")</f>
        <v>OK</v>
      </c>
      <c r="K85" s="405"/>
      <c r="L85" s="405"/>
      <c r="M85" s="406" t="str">
        <f t="shared" ref="M85:M88" si="77">IF((SUM(K85:L85)-H85)=0,"OK","Revisar")</f>
        <v>OK</v>
      </c>
      <c r="N85" s="407"/>
      <c r="O85" s="395"/>
      <c r="P85" s="395"/>
      <c r="Q85" s="395"/>
      <c r="R85" s="395"/>
      <c r="S85" s="395"/>
      <c r="T85" s="395"/>
      <c r="U85" s="395"/>
      <c r="V85" s="395"/>
      <c r="W85" s="395"/>
      <c r="X85" s="395"/>
      <c r="Y85" s="395"/>
      <c r="Z85" s="395"/>
      <c r="AA85" s="395"/>
      <c r="AB85" s="395"/>
      <c r="AC85" s="395"/>
      <c r="AD85" s="395"/>
    </row>
    <row r="86" ht="12.75" customHeight="1">
      <c r="A86" s="173"/>
      <c r="B86" s="308"/>
      <c r="C86" s="403"/>
      <c r="D86" s="403">
        <v>0.0</v>
      </c>
      <c r="E86" s="403">
        <v>0.0</v>
      </c>
      <c r="F86" s="403"/>
      <c r="G86" s="403">
        <f t="shared" si="73"/>
        <v>0</v>
      </c>
      <c r="H86" s="403">
        <f t="shared" si="74"/>
        <v>0</v>
      </c>
      <c r="I86" s="403">
        <f t="shared" si="75"/>
        <v>0</v>
      </c>
      <c r="J86" s="404" t="str">
        <f t="shared" si="76"/>
        <v>OK</v>
      </c>
      <c r="K86" s="403"/>
      <c r="L86" s="403"/>
      <c r="M86" s="406" t="str">
        <f t="shared" si="77"/>
        <v>OK</v>
      </c>
      <c r="N86" s="407"/>
      <c r="O86" s="395"/>
      <c r="P86" s="395"/>
      <c r="Q86" s="395"/>
      <c r="R86" s="395"/>
      <c r="S86" s="395"/>
      <c r="T86" s="395"/>
      <c r="U86" s="395"/>
      <c r="V86" s="395"/>
      <c r="W86" s="395"/>
      <c r="X86" s="395"/>
      <c r="Y86" s="395"/>
      <c r="Z86" s="395"/>
      <c r="AA86" s="395"/>
      <c r="AB86" s="395"/>
      <c r="AC86" s="395"/>
      <c r="AD86" s="395"/>
    </row>
    <row r="87" ht="12.75" customHeight="1">
      <c r="A87" s="173"/>
      <c r="B87" s="308"/>
      <c r="C87" s="403"/>
      <c r="D87" s="403">
        <v>0.0</v>
      </c>
      <c r="E87" s="403">
        <v>0.0</v>
      </c>
      <c r="F87" s="403"/>
      <c r="G87" s="403">
        <f t="shared" si="73"/>
        <v>0</v>
      </c>
      <c r="H87" s="403">
        <f t="shared" si="74"/>
        <v>0</v>
      </c>
      <c r="I87" s="403">
        <f t="shared" si="75"/>
        <v>0</v>
      </c>
      <c r="J87" s="404" t="str">
        <f t="shared" si="76"/>
        <v>OK</v>
      </c>
      <c r="K87" s="403"/>
      <c r="L87" s="403"/>
      <c r="M87" s="406" t="str">
        <f t="shared" si="77"/>
        <v>OK</v>
      </c>
      <c r="N87" s="407"/>
      <c r="O87" s="395"/>
      <c r="P87" s="395"/>
      <c r="Q87" s="395"/>
      <c r="R87" s="395"/>
      <c r="S87" s="395"/>
      <c r="T87" s="395"/>
      <c r="U87" s="395"/>
      <c r="V87" s="395"/>
      <c r="W87" s="395"/>
      <c r="X87" s="395"/>
      <c r="Y87" s="395"/>
      <c r="Z87" s="395"/>
      <c r="AA87" s="395"/>
      <c r="AB87" s="395"/>
      <c r="AC87" s="395"/>
      <c r="AD87" s="395"/>
    </row>
    <row r="88" ht="12.75" customHeight="1">
      <c r="A88" s="173"/>
      <c r="B88" s="408" t="s">
        <v>129</v>
      </c>
      <c r="C88" s="408"/>
      <c r="D88" s="408">
        <f t="shared" ref="D88:E88" si="78">SUM(D85:D87)</f>
        <v>0</v>
      </c>
      <c r="E88" s="408">
        <f t="shared" si="78"/>
        <v>0</v>
      </c>
      <c r="F88" s="408"/>
      <c r="G88" s="409">
        <f t="shared" ref="G88:I88" si="79">SUM(G85:G87)</f>
        <v>0</v>
      </c>
      <c r="H88" s="409">
        <f t="shared" si="79"/>
        <v>0</v>
      </c>
      <c r="I88" s="409">
        <f t="shared" si="79"/>
        <v>0</v>
      </c>
      <c r="J88" s="404" t="str">
        <f t="shared" si="76"/>
        <v>OK</v>
      </c>
      <c r="K88" s="408">
        <f t="shared" ref="K88:L88" si="80">SUM(K85:K87)</f>
        <v>0</v>
      </c>
      <c r="L88" s="408">
        <f t="shared" si="80"/>
        <v>0</v>
      </c>
      <c r="M88" s="410" t="str">
        <f t="shared" si="77"/>
        <v>OK</v>
      </c>
      <c r="N88" s="251"/>
      <c r="O88" s="395"/>
      <c r="P88" s="395"/>
      <c r="Q88" s="395"/>
      <c r="R88" s="395"/>
      <c r="S88" s="395"/>
      <c r="T88" s="395"/>
      <c r="U88" s="395"/>
      <c r="V88" s="395"/>
      <c r="W88" s="395"/>
      <c r="X88" s="395"/>
      <c r="Y88" s="395"/>
      <c r="Z88" s="395"/>
      <c r="AA88" s="395"/>
      <c r="AB88" s="395"/>
      <c r="AC88" s="395"/>
      <c r="AD88" s="395"/>
    </row>
    <row r="89" ht="12.75" customHeight="1">
      <c r="A89" s="173"/>
      <c r="B89" s="395"/>
      <c r="C89" s="395"/>
      <c r="D89" s="395"/>
      <c r="E89" s="395"/>
      <c r="F89" s="395"/>
      <c r="G89" s="395"/>
      <c r="H89" s="395"/>
      <c r="I89" s="395"/>
      <c r="J89" s="251"/>
      <c r="K89" s="395"/>
      <c r="L89" s="395"/>
      <c r="M89" s="395"/>
      <c r="N89" s="251"/>
      <c r="O89" s="395"/>
      <c r="P89" s="395"/>
      <c r="Q89" s="395"/>
      <c r="R89" s="395"/>
      <c r="S89" s="395"/>
      <c r="T89" s="395"/>
      <c r="U89" s="395"/>
      <c r="V89" s="395"/>
      <c r="W89" s="395"/>
      <c r="X89" s="395"/>
      <c r="Y89" s="395"/>
      <c r="Z89" s="395"/>
      <c r="AA89" s="395"/>
      <c r="AB89" s="395"/>
      <c r="AC89" s="395"/>
      <c r="AD89" s="395"/>
    </row>
    <row r="90" ht="60.75" customHeight="1">
      <c r="A90" s="173"/>
      <c r="B90" s="418" t="s">
        <v>204</v>
      </c>
      <c r="C90" s="398" t="s">
        <v>164</v>
      </c>
      <c r="D90" s="398" t="s">
        <v>205</v>
      </c>
      <c r="E90" s="398" t="s">
        <v>206</v>
      </c>
      <c r="F90" s="398" t="s">
        <v>175</v>
      </c>
      <c r="G90" s="398" t="s">
        <v>168</v>
      </c>
      <c r="H90" s="398" t="s">
        <v>169</v>
      </c>
      <c r="I90" s="398" t="s">
        <v>170</v>
      </c>
      <c r="J90" s="398" t="s">
        <v>25</v>
      </c>
      <c r="K90" s="399" t="s">
        <v>171</v>
      </c>
      <c r="L90" s="255"/>
      <c r="M90" s="195"/>
      <c r="N90" s="251"/>
      <c r="O90" s="395"/>
      <c r="P90" s="395"/>
      <c r="Q90" s="395"/>
      <c r="R90" s="395"/>
      <c r="S90" s="395"/>
      <c r="T90" s="395"/>
      <c r="U90" s="395"/>
      <c r="V90" s="395"/>
      <c r="W90" s="395"/>
      <c r="X90" s="395"/>
      <c r="Y90" s="395"/>
      <c r="Z90" s="395"/>
      <c r="AA90" s="395"/>
      <c r="AB90" s="395"/>
      <c r="AC90" s="395"/>
      <c r="AD90" s="395"/>
    </row>
    <row r="91" ht="60.75" customHeight="1">
      <c r="A91" s="173"/>
      <c r="B91" s="171"/>
      <c r="C91" s="171"/>
      <c r="D91" s="171"/>
      <c r="E91" s="171"/>
      <c r="F91" s="171"/>
      <c r="G91" s="171"/>
      <c r="H91" s="171"/>
      <c r="I91" s="171"/>
      <c r="J91" s="171"/>
      <c r="K91" s="400" t="s">
        <v>27</v>
      </c>
      <c r="L91" s="400" t="s">
        <v>28</v>
      </c>
      <c r="M91" s="401" t="s">
        <v>25</v>
      </c>
      <c r="N91" s="402" t="s">
        <v>94</v>
      </c>
      <c r="O91" s="395"/>
      <c r="P91" s="395"/>
      <c r="Q91" s="395"/>
      <c r="R91" s="395"/>
      <c r="S91" s="395"/>
      <c r="T91" s="395"/>
      <c r="U91" s="395"/>
      <c r="V91" s="395"/>
      <c r="W91" s="395"/>
      <c r="X91" s="395"/>
      <c r="Y91" s="395"/>
      <c r="Z91" s="395"/>
      <c r="AA91" s="395"/>
      <c r="AB91" s="395"/>
      <c r="AC91" s="395"/>
      <c r="AD91" s="395"/>
    </row>
    <row r="92" ht="12.75" customHeight="1">
      <c r="A92" s="173"/>
      <c r="B92" s="308"/>
      <c r="C92" s="403"/>
      <c r="D92" s="403">
        <v>0.0</v>
      </c>
      <c r="E92" s="403">
        <v>0.0</v>
      </c>
      <c r="F92" s="403"/>
      <c r="G92" s="403">
        <f t="shared" ref="G92:G94" si="81">D92*N92</f>
        <v>0</v>
      </c>
      <c r="H92" s="403">
        <f t="shared" ref="H92:H94" si="82">E92*N92</f>
        <v>0</v>
      </c>
      <c r="I92" s="403">
        <f t="shared" ref="I92:I94" si="83">+G92+H92</f>
        <v>0</v>
      </c>
      <c r="J92" s="404" t="str">
        <f t="shared" ref="J92:J95" si="84">IF(I92-H92-G92=0,"OK","Revisar")</f>
        <v>OK</v>
      </c>
      <c r="K92" s="405"/>
      <c r="L92" s="405"/>
      <c r="M92" s="406" t="str">
        <f t="shared" ref="M92:M95" si="85">IF((SUM(K92:L92)-H92)=0,"OK","Revisar")</f>
        <v>OK</v>
      </c>
      <c r="N92" s="407"/>
      <c r="O92" s="395"/>
      <c r="P92" s="395"/>
      <c r="Q92" s="395"/>
      <c r="R92" s="395"/>
      <c r="S92" s="395"/>
      <c r="T92" s="395"/>
      <c r="U92" s="395"/>
      <c r="V92" s="395"/>
      <c r="W92" s="395"/>
      <c r="X92" s="395"/>
      <c r="Y92" s="395"/>
      <c r="Z92" s="395"/>
      <c r="AA92" s="395"/>
      <c r="AB92" s="395"/>
      <c r="AC92" s="395"/>
      <c r="AD92" s="395"/>
    </row>
    <row r="93" ht="12.75" customHeight="1">
      <c r="A93" s="173"/>
      <c r="B93" s="308"/>
      <c r="C93" s="403"/>
      <c r="D93" s="403">
        <v>0.0</v>
      </c>
      <c r="E93" s="403">
        <v>0.0</v>
      </c>
      <c r="F93" s="403"/>
      <c r="G93" s="403">
        <f t="shared" si="81"/>
        <v>0</v>
      </c>
      <c r="H93" s="403">
        <f t="shared" si="82"/>
        <v>0</v>
      </c>
      <c r="I93" s="403">
        <f t="shared" si="83"/>
        <v>0</v>
      </c>
      <c r="J93" s="404" t="str">
        <f t="shared" si="84"/>
        <v>OK</v>
      </c>
      <c r="K93" s="403"/>
      <c r="L93" s="403"/>
      <c r="M93" s="406" t="str">
        <f t="shared" si="85"/>
        <v>OK</v>
      </c>
      <c r="N93" s="407"/>
      <c r="O93" s="395"/>
      <c r="P93" s="395"/>
      <c r="Q93" s="395"/>
      <c r="R93" s="395"/>
      <c r="S93" s="395"/>
      <c r="T93" s="395"/>
      <c r="U93" s="395"/>
      <c r="V93" s="395"/>
      <c r="W93" s="395"/>
      <c r="X93" s="395"/>
      <c r="Y93" s="395"/>
      <c r="Z93" s="395"/>
      <c r="AA93" s="395"/>
      <c r="AB93" s="395"/>
      <c r="AC93" s="395"/>
      <c r="AD93" s="395"/>
    </row>
    <row r="94" ht="12.75" customHeight="1">
      <c r="A94" s="173"/>
      <c r="B94" s="308"/>
      <c r="C94" s="403"/>
      <c r="D94" s="403">
        <v>0.0</v>
      </c>
      <c r="E94" s="403">
        <v>0.0</v>
      </c>
      <c r="F94" s="403"/>
      <c r="G94" s="403">
        <f t="shared" si="81"/>
        <v>0</v>
      </c>
      <c r="H94" s="403">
        <f t="shared" si="82"/>
        <v>0</v>
      </c>
      <c r="I94" s="403">
        <f t="shared" si="83"/>
        <v>0</v>
      </c>
      <c r="J94" s="404" t="str">
        <f t="shared" si="84"/>
        <v>OK</v>
      </c>
      <c r="K94" s="403"/>
      <c r="L94" s="403"/>
      <c r="M94" s="406" t="str">
        <f t="shared" si="85"/>
        <v>OK</v>
      </c>
      <c r="N94" s="407"/>
      <c r="O94" s="395"/>
      <c r="P94" s="395"/>
      <c r="Q94" s="395"/>
      <c r="R94" s="395"/>
      <c r="S94" s="395"/>
      <c r="T94" s="395"/>
      <c r="U94" s="395"/>
      <c r="V94" s="395"/>
      <c r="W94" s="395"/>
      <c r="X94" s="395"/>
      <c r="Y94" s="395"/>
      <c r="Z94" s="395"/>
      <c r="AA94" s="395"/>
      <c r="AB94" s="395"/>
      <c r="AC94" s="395"/>
      <c r="AD94" s="395"/>
    </row>
    <row r="95" ht="12.75" customHeight="1">
      <c r="A95" s="173"/>
      <c r="B95" s="408" t="s">
        <v>129</v>
      </c>
      <c r="C95" s="408"/>
      <c r="D95" s="408">
        <f t="shared" ref="D95:E95" si="86">SUM(D92:D94)</f>
        <v>0</v>
      </c>
      <c r="E95" s="408">
        <f t="shared" si="86"/>
        <v>0</v>
      </c>
      <c r="F95" s="408"/>
      <c r="G95" s="409">
        <f t="shared" ref="G95:I95" si="87">SUM(G92:G94)</f>
        <v>0</v>
      </c>
      <c r="H95" s="409">
        <f t="shared" si="87"/>
        <v>0</v>
      </c>
      <c r="I95" s="409">
        <f t="shared" si="87"/>
        <v>0</v>
      </c>
      <c r="J95" s="404" t="str">
        <f t="shared" si="84"/>
        <v>OK</v>
      </c>
      <c r="K95" s="408">
        <f t="shared" ref="K95:L95" si="88">SUM(K92:K94)</f>
        <v>0</v>
      </c>
      <c r="L95" s="408">
        <f t="shared" si="88"/>
        <v>0</v>
      </c>
      <c r="M95" s="410" t="str">
        <f t="shared" si="85"/>
        <v>OK</v>
      </c>
      <c r="N95" s="251"/>
      <c r="O95" s="395"/>
      <c r="P95" s="395"/>
      <c r="Q95" s="395"/>
      <c r="R95" s="395"/>
      <c r="S95" s="395"/>
      <c r="T95" s="395"/>
      <c r="U95" s="395"/>
      <c r="V95" s="395"/>
      <c r="W95" s="395"/>
      <c r="X95" s="395"/>
      <c r="Y95" s="395"/>
      <c r="Z95" s="395"/>
      <c r="AA95" s="395"/>
      <c r="AB95" s="395"/>
      <c r="AC95" s="395"/>
      <c r="AD95" s="395"/>
    </row>
    <row r="96" ht="12.75" customHeight="1">
      <c r="A96" s="173"/>
      <c r="B96" s="395"/>
      <c r="C96" s="395"/>
      <c r="D96" s="395"/>
      <c r="E96" s="395"/>
      <c r="F96" s="395"/>
      <c r="G96" s="395"/>
      <c r="H96" s="395"/>
      <c r="I96" s="395"/>
      <c r="J96" s="251"/>
      <c r="K96" s="395"/>
      <c r="L96" s="395"/>
      <c r="M96" s="395"/>
      <c r="N96" s="251"/>
      <c r="O96" s="395"/>
      <c r="P96" s="395"/>
      <c r="Q96" s="395"/>
      <c r="R96" s="395"/>
      <c r="S96" s="395"/>
      <c r="T96" s="395"/>
      <c r="U96" s="395"/>
      <c r="V96" s="395"/>
      <c r="W96" s="395"/>
      <c r="X96" s="395"/>
      <c r="Y96" s="395"/>
      <c r="Z96" s="395"/>
      <c r="AA96" s="395"/>
      <c r="AB96" s="395"/>
      <c r="AC96" s="395"/>
      <c r="AD96" s="395"/>
    </row>
    <row r="97" ht="41.25" customHeight="1">
      <c r="A97" s="173"/>
      <c r="B97" s="418" t="s">
        <v>207</v>
      </c>
      <c r="C97" s="398" t="s">
        <v>164</v>
      </c>
      <c r="D97" s="398" t="s">
        <v>208</v>
      </c>
      <c r="E97" s="398" t="s">
        <v>209</v>
      </c>
      <c r="F97" s="398" t="s">
        <v>175</v>
      </c>
      <c r="G97" s="398" t="s">
        <v>168</v>
      </c>
      <c r="H97" s="398" t="s">
        <v>169</v>
      </c>
      <c r="I97" s="398" t="s">
        <v>170</v>
      </c>
      <c r="J97" s="398" t="s">
        <v>25</v>
      </c>
      <c r="K97" s="399" t="s">
        <v>171</v>
      </c>
      <c r="L97" s="255"/>
      <c r="M97" s="195"/>
      <c r="N97" s="412" t="s">
        <v>94</v>
      </c>
      <c r="O97" s="395"/>
      <c r="P97" s="395"/>
      <c r="Q97" s="395"/>
      <c r="R97" s="395"/>
      <c r="S97" s="395"/>
      <c r="T97" s="395"/>
      <c r="U97" s="395"/>
      <c r="V97" s="395"/>
      <c r="W97" s="395"/>
      <c r="X97" s="395"/>
      <c r="Y97" s="395"/>
      <c r="Z97" s="395"/>
      <c r="AA97" s="395"/>
      <c r="AB97" s="395"/>
      <c r="AC97" s="395"/>
      <c r="AD97" s="395"/>
    </row>
    <row r="98" ht="20.25" customHeight="1">
      <c r="A98" s="173"/>
      <c r="B98" s="171"/>
      <c r="C98" s="171"/>
      <c r="D98" s="171"/>
      <c r="E98" s="171"/>
      <c r="F98" s="171"/>
      <c r="G98" s="171"/>
      <c r="H98" s="171"/>
      <c r="I98" s="171"/>
      <c r="J98" s="171"/>
      <c r="K98" s="400" t="s">
        <v>27</v>
      </c>
      <c r="L98" s="400" t="s">
        <v>28</v>
      </c>
      <c r="M98" s="401" t="s">
        <v>25</v>
      </c>
      <c r="N98" s="413"/>
      <c r="O98" s="395"/>
      <c r="P98" s="395"/>
      <c r="Q98" s="395"/>
      <c r="R98" s="395"/>
      <c r="S98" s="395"/>
      <c r="T98" s="395"/>
      <c r="U98" s="395"/>
      <c r="V98" s="395"/>
      <c r="W98" s="395"/>
      <c r="X98" s="395"/>
      <c r="Y98" s="395"/>
      <c r="Z98" s="395"/>
      <c r="AA98" s="395"/>
      <c r="AB98" s="395"/>
      <c r="AC98" s="395"/>
      <c r="AD98" s="395"/>
    </row>
    <row r="99" ht="12.75" customHeight="1">
      <c r="A99" s="173"/>
      <c r="B99" s="308"/>
      <c r="C99" s="403"/>
      <c r="D99" s="403">
        <v>0.0</v>
      </c>
      <c r="E99" s="403">
        <v>0.0</v>
      </c>
      <c r="F99" s="403"/>
      <c r="G99" s="403">
        <f t="shared" ref="G99:G101" si="89">D99*N99</f>
        <v>0</v>
      </c>
      <c r="H99" s="403">
        <f t="shared" ref="H99:H101" si="90">E99*N99</f>
        <v>0</v>
      </c>
      <c r="I99" s="403">
        <f t="shared" ref="I99:I101" si="91">+G99+H99</f>
        <v>0</v>
      </c>
      <c r="J99" s="404" t="str">
        <f t="shared" ref="J99:J102" si="92">IF(I99-H99-G99=0,"OK","Revisar")</f>
        <v>OK</v>
      </c>
      <c r="K99" s="405"/>
      <c r="L99" s="405"/>
      <c r="M99" s="406" t="str">
        <f t="shared" ref="M99:M102" si="93">IF((SUM(K99:L99)-H99)=0,"OK","Revisar")</f>
        <v>OK</v>
      </c>
      <c r="N99" s="407"/>
      <c r="O99" s="395"/>
      <c r="P99" s="395"/>
      <c r="Q99" s="395"/>
      <c r="R99" s="395"/>
      <c r="S99" s="395"/>
      <c r="T99" s="395"/>
      <c r="U99" s="395"/>
      <c r="V99" s="395"/>
      <c r="W99" s="395"/>
      <c r="X99" s="395"/>
      <c r="Y99" s="395"/>
      <c r="Z99" s="395"/>
      <c r="AA99" s="395"/>
      <c r="AB99" s="395"/>
      <c r="AC99" s="395"/>
      <c r="AD99" s="395"/>
    </row>
    <row r="100" ht="12.75" customHeight="1">
      <c r="A100" s="173"/>
      <c r="B100" s="308"/>
      <c r="C100" s="403"/>
      <c r="D100" s="403">
        <v>0.0</v>
      </c>
      <c r="E100" s="403">
        <v>0.0</v>
      </c>
      <c r="F100" s="403"/>
      <c r="G100" s="403">
        <f t="shared" si="89"/>
        <v>0</v>
      </c>
      <c r="H100" s="403">
        <f t="shared" si="90"/>
        <v>0</v>
      </c>
      <c r="I100" s="403">
        <f t="shared" si="91"/>
        <v>0</v>
      </c>
      <c r="J100" s="404" t="str">
        <f t="shared" si="92"/>
        <v>OK</v>
      </c>
      <c r="K100" s="403"/>
      <c r="L100" s="403"/>
      <c r="M100" s="406" t="str">
        <f t="shared" si="93"/>
        <v>OK</v>
      </c>
      <c r="N100" s="407"/>
      <c r="O100" s="395"/>
      <c r="P100" s="395"/>
      <c r="Q100" s="395"/>
      <c r="R100" s="395"/>
      <c r="S100" s="395"/>
      <c r="T100" s="395"/>
      <c r="U100" s="395"/>
      <c r="V100" s="395"/>
      <c r="W100" s="395"/>
      <c r="X100" s="395"/>
      <c r="Y100" s="395"/>
      <c r="Z100" s="395"/>
      <c r="AA100" s="395"/>
      <c r="AB100" s="395"/>
      <c r="AC100" s="395"/>
      <c r="AD100" s="395"/>
    </row>
    <row r="101" ht="12.75" customHeight="1">
      <c r="A101" s="173"/>
      <c r="B101" s="308"/>
      <c r="C101" s="403"/>
      <c r="D101" s="403">
        <v>0.0</v>
      </c>
      <c r="E101" s="403">
        <v>0.0</v>
      </c>
      <c r="F101" s="403"/>
      <c r="G101" s="403">
        <f t="shared" si="89"/>
        <v>0</v>
      </c>
      <c r="H101" s="403">
        <f t="shared" si="90"/>
        <v>0</v>
      </c>
      <c r="I101" s="403">
        <f t="shared" si="91"/>
        <v>0</v>
      </c>
      <c r="J101" s="404" t="str">
        <f t="shared" si="92"/>
        <v>OK</v>
      </c>
      <c r="K101" s="403"/>
      <c r="L101" s="403"/>
      <c r="M101" s="406" t="str">
        <f t="shared" si="93"/>
        <v>OK</v>
      </c>
      <c r="N101" s="407"/>
      <c r="O101" s="395"/>
      <c r="P101" s="395"/>
      <c r="Q101" s="395"/>
      <c r="R101" s="395"/>
      <c r="S101" s="395"/>
      <c r="T101" s="395"/>
      <c r="U101" s="395"/>
      <c r="V101" s="395"/>
      <c r="W101" s="395"/>
      <c r="X101" s="395"/>
      <c r="Y101" s="395"/>
      <c r="Z101" s="395"/>
      <c r="AA101" s="395"/>
      <c r="AB101" s="395"/>
      <c r="AC101" s="395"/>
      <c r="AD101" s="395"/>
    </row>
    <row r="102" ht="12.75" customHeight="1">
      <c r="A102" s="173"/>
      <c r="B102" s="408" t="s">
        <v>129</v>
      </c>
      <c r="C102" s="408"/>
      <c r="D102" s="408">
        <f t="shared" ref="D102:E102" si="94">SUM(D99:D101)</f>
        <v>0</v>
      </c>
      <c r="E102" s="408">
        <f t="shared" si="94"/>
        <v>0</v>
      </c>
      <c r="F102" s="408"/>
      <c r="G102" s="409">
        <f t="shared" ref="G102:I102" si="95">SUM(G99:G101)</f>
        <v>0</v>
      </c>
      <c r="H102" s="409">
        <f t="shared" si="95"/>
        <v>0</v>
      </c>
      <c r="I102" s="409">
        <f t="shared" si="95"/>
        <v>0</v>
      </c>
      <c r="J102" s="404" t="str">
        <f t="shared" si="92"/>
        <v>OK</v>
      </c>
      <c r="K102" s="408">
        <f t="shared" ref="K102:L102" si="96">SUM(K99:K101)</f>
        <v>0</v>
      </c>
      <c r="L102" s="408">
        <f t="shared" si="96"/>
        <v>0</v>
      </c>
      <c r="M102" s="410" t="str">
        <f t="shared" si="93"/>
        <v>OK</v>
      </c>
      <c r="N102" s="251"/>
      <c r="O102" s="395"/>
      <c r="P102" s="395"/>
      <c r="Q102" s="395"/>
      <c r="R102" s="395"/>
      <c r="S102" s="395"/>
      <c r="T102" s="395"/>
      <c r="U102" s="395"/>
      <c r="V102" s="395"/>
      <c r="W102" s="395"/>
      <c r="X102" s="395"/>
      <c r="Y102" s="395"/>
      <c r="Z102" s="395"/>
      <c r="AA102" s="395"/>
      <c r="AB102" s="395"/>
      <c r="AC102" s="395"/>
      <c r="AD102" s="395"/>
    </row>
    <row r="103" ht="12.75" customHeight="1">
      <c r="A103" s="173"/>
      <c r="B103" s="395"/>
      <c r="C103" s="395"/>
      <c r="D103" s="395"/>
      <c r="E103" s="395"/>
      <c r="F103" s="395"/>
      <c r="G103" s="395"/>
      <c r="H103" s="395"/>
      <c r="I103" s="395"/>
      <c r="J103" s="430"/>
      <c r="K103" s="395"/>
      <c r="L103" s="395"/>
      <c r="M103" s="395"/>
      <c r="N103" s="251"/>
      <c r="O103" s="395"/>
      <c r="P103" s="395"/>
      <c r="Q103" s="395"/>
      <c r="R103" s="395"/>
      <c r="S103" s="395"/>
      <c r="T103" s="395"/>
      <c r="U103" s="395"/>
      <c r="V103" s="395"/>
      <c r="W103" s="395"/>
      <c r="X103" s="395"/>
      <c r="Y103" s="395"/>
      <c r="Z103" s="395"/>
      <c r="AA103" s="395"/>
      <c r="AB103" s="395"/>
      <c r="AC103" s="395"/>
      <c r="AD103" s="395"/>
    </row>
    <row r="104" ht="36.75" customHeight="1">
      <c r="A104" s="173"/>
      <c r="B104" s="411" t="s">
        <v>210</v>
      </c>
      <c r="C104" s="398" t="s">
        <v>164</v>
      </c>
      <c r="D104" s="398" t="s">
        <v>211</v>
      </c>
      <c r="E104" s="398" t="s">
        <v>212</v>
      </c>
      <c r="F104" s="398" t="s">
        <v>175</v>
      </c>
      <c r="G104" s="398" t="s">
        <v>168</v>
      </c>
      <c r="H104" s="398" t="s">
        <v>169</v>
      </c>
      <c r="I104" s="398" t="s">
        <v>170</v>
      </c>
      <c r="J104" s="398" t="s">
        <v>25</v>
      </c>
      <c r="K104" s="399" t="s">
        <v>171</v>
      </c>
      <c r="L104" s="255"/>
      <c r="M104" s="195"/>
      <c r="N104" s="251"/>
      <c r="O104" s="395"/>
      <c r="P104" s="395"/>
      <c r="Q104" s="395"/>
      <c r="R104" s="395"/>
      <c r="S104" s="395"/>
      <c r="T104" s="395"/>
      <c r="U104" s="395"/>
      <c r="V104" s="395"/>
      <c r="W104" s="395"/>
      <c r="X104" s="395"/>
      <c r="Y104" s="395"/>
      <c r="Z104" s="395"/>
      <c r="AA104" s="395"/>
      <c r="AB104" s="395"/>
      <c r="AC104" s="395"/>
      <c r="AD104" s="395"/>
    </row>
    <row r="105" ht="105.0" customHeight="1">
      <c r="A105" s="173"/>
      <c r="B105" s="171"/>
      <c r="C105" s="171"/>
      <c r="D105" s="171"/>
      <c r="E105" s="171"/>
      <c r="F105" s="171"/>
      <c r="G105" s="171"/>
      <c r="H105" s="171"/>
      <c r="I105" s="171"/>
      <c r="J105" s="171"/>
      <c r="K105" s="400" t="s">
        <v>27</v>
      </c>
      <c r="L105" s="400" t="s">
        <v>28</v>
      </c>
      <c r="M105" s="401" t="s">
        <v>25</v>
      </c>
      <c r="N105" s="402" t="s">
        <v>94</v>
      </c>
      <c r="O105" s="395"/>
      <c r="P105" s="395"/>
      <c r="Q105" s="395"/>
      <c r="R105" s="395"/>
      <c r="S105" s="395"/>
      <c r="T105" s="395"/>
      <c r="U105" s="395"/>
      <c r="V105" s="395"/>
      <c r="W105" s="395"/>
      <c r="X105" s="395"/>
      <c r="Y105" s="395"/>
      <c r="Z105" s="395"/>
      <c r="AA105" s="395"/>
      <c r="AB105" s="395"/>
      <c r="AC105" s="395"/>
      <c r="AD105" s="395"/>
    </row>
    <row r="106" ht="12.75" customHeight="1">
      <c r="A106" s="173"/>
      <c r="B106" s="308"/>
      <c r="C106" s="403"/>
      <c r="D106" s="433"/>
      <c r="E106" s="403">
        <v>0.0</v>
      </c>
      <c r="F106" s="403"/>
      <c r="G106" s="403">
        <f t="shared" ref="G106:G108" si="97">D106*N106</f>
        <v>0</v>
      </c>
      <c r="H106" s="403">
        <f t="shared" ref="H106:H108" si="98">E106*N106</f>
        <v>0</v>
      </c>
      <c r="I106" s="403">
        <f t="shared" ref="I106:I108" si="99">+G106+H106</f>
        <v>0</v>
      </c>
      <c r="J106" s="404" t="str">
        <f t="shared" ref="J106:J109" si="100">IF(I106-H106-G106=0,"OK","Revisar")</f>
        <v>OK</v>
      </c>
      <c r="K106" s="405"/>
      <c r="L106" s="405"/>
      <c r="M106" s="406" t="str">
        <f t="shared" ref="M106:M109" si="101">IF((SUM(K106:L106)-H106)=0,"OK","Revisar")</f>
        <v>OK</v>
      </c>
      <c r="N106" s="407"/>
      <c r="O106" s="395"/>
      <c r="P106" s="395"/>
      <c r="Q106" s="395"/>
      <c r="R106" s="395"/>
      <c r="S106" s="395"/>
      <c r="T106" s="395"/>
      <c r="U106" s="395"/>
      <c r="V106" s="395"/>
      <c r="W106" s="395"/>
      <c r="X106" s="395"/>
      <c r="Y106" s="395"/>
      <c r="Z106" s="395"/>
      <c r="AA106" s="395"/>
      <c r="AB106" s="395"/>
      <c r="AC106" s="395"/>
      <c r="AD106" s="395"/>
    </row>
    <row r="107" ht="12.75" customHeight="1">
      <c r="A107" s="173"/>
      <c r="B107" s="308"/>
      <c r="C107" s="403"/>
      <c r="D107" s="433"/>
      <c r="E107" s="403">
        <v>0.0</v>
      </c>
      <c r="F107" s="403"/>
      <c r="G107" s="403">
        <f t="shared" si="97"/>
        <v>0</v>
      </c>
      <c r="H107" s="403">
        <f t="shared" si="98"/>
        <v>0</v>
      </c>
      <c r="I107" s="403">
        <f t="shared" si="99"/>
        <v>0</v>
      </c>
      <c r="J107" s="404" t="str">
        <f t="shared" si="100"/>
        <v>OK</v>
      </c>
      <c r="K107" s="403"/>
      <c r="L107" s="403"/>
      <c r="M107" s="406" t="str">
        <f t="shared" si="101"/>
        <v>OK</v>
      </c>
      <c r="N107" s="407"/>
      <c r="O107" s="395"/>
      <c r="P107" s="395"/>
      <c r="Q107" s="395"/>
      <c r="R107" s="395"/>
      <c r="S107" s="395"/>
      <c r="T107" s="395"/>
      <c r="U107" s="395"/>
      <c r="V107" s="395"/>
      <c r="W107" s="395"/>
      <c r="X107" s="395"/>
      <c r="Y107" s="395"/>
      <c r="Z107" s="395"/>
      <c r="AA107" s="395"/>
      <c r="AB107" s="395"/>
      <c r="AC107" s="395"/>
      <c r="AD107" s="395"/>
    </row>
    <row r="108" ht="12.75" customHeight="1">
      <c r="A108" s="173"/>
      <c r="B108" s="308"/>
      <c r="C108" s="403"/>
      <c r="D108" s="433"/>
      <c r="E108" s="403">
        <v>0.0</v>
      </c>
      <c r="F108" s="403"/>
      <c r="G108" s="403">
        <f t="shared" si="97"/>
        <v>0</v>
      </c>
      <c r="H108" s="403">
        <f t="shared" si="98"/>
        <v>0</v>
      </c>
      <c r="I108" s="403">
        <f t="shared" si="99"/>
        <v>0</v>
      </c>
      <c r="J108" s="404" t="str">
        <f t="shared" si="100"/>
        <v>OK</v>
      </c>
      <c r="K108" s="403"/>
      <c r="L108" s="403"/>
      <c r="M108" s="406" t="str">
        <f t="shared" si="101"/>
        <v>OK</v>
      </c>
      <c r="N108" s="407"/>
      <c r="O108" s="395"/>
      <c r="P108" s="395"/>
      <c r="Q108" s="395"/>
      <c r="R108" s="395"/>
      <c r="S108" s="395"/>
      <c r="T108" s="395"/>
      <c r="U108" s="395"/>
      <c r="V108" s="395"/>
      <c r="W108" s="395"/>
      <c r="X108" s="395"/>
      <c r="Y108" s="395"/>
      <c r="Z108" s="395"/>
      <c r="AA108" s="395"/>
      <c r="AB108" s="395"/>
      <c r="AC108" s="395"/>
      <c r="AD108" s="395"/>
    </row>
    <row r="109" ht="12.75" customHeight="1">
      <c r="A109" s="173"/>
      <c r="B109" s="408" t="s">
        <v>129</v>
      </c>
      <c r="C109" s="408"/>
      <c r="D109" s="434">
        <f t="shared" ref="D109:E109" si="102">SUM(D106:D108)</f>
        <v>0</v>
      </c>
      <c r="E109" s="408">
        <f t="shared" si="102"/>
        <v>0</v>
      </c>
      <c r="F109" s="408"/>
      <c r="G109" s="409">
        <f t="shared" ref="G109:I109" si="103">SUM(G106:G108)</f>
        <v>0</v>
      </c>
      <c r="H109" s="409">
        <f t="shared" si="103"/>
        <v>0</v>
      </c>
      <c r="I109" s="409">
        <f t="shared" si="103"/>
        <v>0</v>
      </c>
      <c r="J109" s="404" t="str">
        <f t="shared" si="100"/>
        <v>OK</v>
      </c>
      <c r="K109" s="408">
        <f t="shared" ref="K109:L109" si="104">SUM(K106:K108)</f>
        <v>0</v>
      </c>
      <c r="L109" s="408">
        <f t="shared" si="104"/>
        <v>0</v>
      </c>
      <c r="M109" s="410" t="str">
        <f t="shared" si="101"/>
        <v>OK</v>
      </c>
      <c r="N109" s="251"/>
      <c r="O109" s="395"/>
      <c r="P109" s="395"/>
      <c r="Q109" s="395"/>
      <c r="R109" s="395"/>
      <c r="S109" s="395"/>
      <c r="T109" s="395"/>
      <c r="U109" s="395"/>
      <c r="V109" s="395"/>
      <c r="W109" s="395"/>
      <c r="X109" s="395"/>
      <c r="Y109" s="395"/>
      <c r="Z109" s="395"/>
      <c r="AA109" s="395"/>
      <c r="AB109" s="395"/>
      <c r="AC109" s="395"/>
      <c r="AD109" s="395"/>
    </row>
    <row r="110" ht="12.75" customHeight="1">
      <c r="A110" s="173"/>
      <c r="B110" s="395"/>
      <c r="C110" s="395"/>
      <c r="D110" s="395"/>
      <c r="E110" s="395"/>
      <c r="F110" s="395"/>
      <c r="G110" s="395"/>
      <c r="H110" s="395"/>
      <c r="I110" s="395"/>
      <c r="J110" s="251"/>
      <c r="K110" s="395"/>
      <c r="L110" s="395"/>
      <c r="M110" s="395"/>
      <c r="N110" s="251"/>
      <c r="O110" s="395"/>
      <c r="P110" s="395"/>
      <c r="Q110" s="395"/>
      <c r="R110" s="395"/>
      <c r="S110" s="395"/>
      <c r="T110" s="395"/>
      <c r="U110" s="395"/>
      <c r="V110" s="395"/>
      <c r="W110" s="395"/>
      <c r="X110" s="395"/>
      <c r="Y110" s="395"/>
      <c r="Z110" s="395"/>
      <c r="AA110" s="395"/>
      <c r="AB110" s="395"/>
      <c r="AC110" s="395"/>
      <c r="AD110" s="395"/>
    </row>
    <row r="111" ht="15.75" customHeight="1">
      <c r="A111" s="179"/>
      <c r="B111" s="179"/>
      <c r="C111" s="179"/>
      <c r="D111" s="179"/>
      <c r="E111" s="179"/>
      <c r="F111" s="179"/>
      <c r="G111" s="179"/>
      <c r="H111" s="179"/>
      <c r="I111" s="179"/>
      <c r="J111" s="251"/>
      <c r="K111" s="179"/>
      <c r="L111" s="179"/>
      <c r="M111" s="179"/>
      <c r="N111" s="415"/>
      <c r="O111" s="179"/>
      <c r="P111" s="179"/>
      <c r="Q111" s="179"/>
      <c r="R111" s="179"/>
      <c r="S111" s="179"/>
      <c r="T111" s="179"/>
      <c r="U111" s="179"/>
      <c r="V111" s="179"/>
      <c r="W111" s="179"/>
      <c r="X111" s="179"/>
      <c r="Y111" s="179"/>
      <c r="Z111" s="179"/>
      <c r="AA111" s="179"/>
      <c r="AB111" s="179"/>
      <c r="AC111" s="179"/>
      <c r="AD111" s="179"/>
    </row>
    <row r="112" ht="15.75" customHeight="1">
      <c r="A112" s="179"/>
      <c r="B112" s="179"/>
      <c r="C112" s="179"/>
      <c r="D112" s="179"/>
      <c r="E112" s="179"/>
      <c r="F112" s="179"/>
      <c r="G112" s="179"/>
      <c r="H112" s="179"/>
      <c r="I112" s="179"/>
      <c r="J112" s="251"/>
      <c r="K112" s="179"/>
      <c r="L112" s="179"/>
      <c r="M112" s="179"/>
      <c r="N112" s="415"/>
      <c r="O112" s="179"/>
      <c r="P112" s="179"/>
      <c r="Q112" s="179"/>
      <c r="R112" s="179"/>
      <c r="S112" s="179"/>
      <c r="T112" s="179"/>
      <c r="U112" s="179"/>
      <c r="V112" s="179"/>
      <c r="W112" s="179"/>
      <c r="X112" s="179"/>
      <c r="Y112" s="179"/>
      <c r="Z112" s="179"/>
      <c r="AA112" s="179"/>
      <c r="AB112" s="179"/>
      <c r="AC112" s="179"/>
      <c r="AD112" s="179"/>
    </row>
    <row r="113" ht="15.75" customHeight="1">
      <c r="A113" s="179"/>
      <c r="B113" s="179"/>
      <c r="C113" s="179"/>
      <c r="D113" s="179"/>
      <c r="E113" s="179"/>
      <c r="F113" s="179"/>
      <c r="G113" s="179"/>
      <c r="H113" s="179"/>
      <c r="I113" s="179"/>
      <c r="J113" s="251"/>
      <c r="K113" s="179"/>
      <c r="L113" s="179"/>
      <c r="M113" s="179"/>
      <c r="N113" s="415"/>
      <c r="O113" s="179"/>
      <c r="P113" s="179"/>
      <c r="Q113" s="179"/>
      <c r="R113" s="179"/>
      <c r="S113" s="179"/>
      <c r="T113" s="179"/>
      <c r="U113" s="179"/>
      <c r="V113" s="179"/>
      <c r="W113" s="179"/>
      <c r="X113" s="179"/>
      <c r="Y113" s="179"/>
      <c r="Z113" s="179"/>
      <c r="AA113" s="179"/>
      <c r="AB113" s="179"/>
      <c r="AC113" s="179"/>
      <c r="AD113" s="179"/>
    </row>
    <row r="114" ht="15.75" customHeight="1">
      <c r="A114" s="179"/>
      <c r="B114" s="179"/>
      <c r="C114" s="179"/>
      <c r="D114" s="179"/>
      <c r="E114" s="179"/>
      <c r="F114" s="179"/>
      <c r="G114" s="179"/>
      <c r="H114" s="179"/>
      <c r="I114" s="179"/>
      <c r="J114" s="251"/>
      <c r="K114" s="179"/>
      <c r="L114" s="179"/>
      <c r="M114" s="179"/>
      <c r="N114" s="415"/>
      <c r="O114" s="179"/>
      <c r="P114" s="179"/>
      <c r="Q114" s="179"/>
      <c r="R114" s="179"/>
      <c r="S114" s="179"/>
      <c r="T114" s="179"/>
      <c r="U114" s="179"/>
      <c r="V114" s="179"/>
      <c r="W114" s="179"/>
      <c r="X114" s="179"/>
      <c r="Y114" s="179"/>
      <c r="Z114" s="179"/>
      <c r="AA114" s="179"/>
      <c r="AB114" s="179"/>
      <c r="AC114" s="179"/>
      <c r="AD114" s="179"/>
    </row>
    <row r="115" ht="15.75" customHeight="1">
      <c r="A115" s="179"/>
      <c r="B115" s="179"/>
      <c r="C115" s="179"/>
      <c r="D115" s="179"/>
      <c r="E115" s="179"/>
      <c r="F115" s="179"/>
      <c r="G115" s="179"/>
      <c r="H115" s="179"/>
      <c r="I115" s="179"/>
      <c r="J115" s="251"/>
      <c r="K115" s="179"/>
      <c r="L115" s="179"/>
      <c r="M115" s="179"/>
      <c r="N115" s="415"/>
      <c r="O115" s="179"/>
      <c r="P115" s="179"/>
      <c r="Q115" s="179"/>
      <c r="R115" s="179"/>
      <c r="S115" s="179"/>
      <c r="T115" s="179"/>
      <c r="U115" s="179"/>
      <c r="V115" s="179"/>
      <c r="W115" s="179"/>
      <c r="X115" s="179"/>
      <c r="Y115" s="179"/>
      <c r="Z115" s="179"/>
      <c r="AA115" s="179"/>
      <c r="AB115" s="179"/>
      <c r="AC115" s="179"/>
      <c r="AD115" s="179"/>
    </row>
    <row r="116" ht="15.75" customHeight="1">
      <c r="A116" s="179"/>
      <c r="B116" s="179"/>
      <c r="C116" s="179"/>
      <c r="D116" s="179"/>
      <c r="E116" s="179"/>
      <c r="F116" s="179"/>
      <c r="G116" s="179"/>
      <c r="H116" s="179"/>
      <c r="I116" s="179"/>
      <c r="J116" s="251"/>
      <c r="K116" s="179"/>
      <c r="L116" s="179"/>
      <c r="M116" s="179"/>
      <c r="N116" s="415"/>
      <c r="O116" s="179"/>
      <c r="P116" s="179"/>
      <c r="Q116" s="179"/>
      <c r="R116" s="179"/>
      <c r="S116" s="179"/>
      <c r="T116" s="179"/>
      <c r="U116" s="179"/>
      <c r="V116" s="179"/>
      <c r="W116" s="179"/>
      <c r="X116" s="179"/>
      <c r="Y116" s="179"/>
      <c r="Z116" s="179"/>
      <c r="AA116" s="179"/>
      <c r="AB116" s="179"/>
      <c r="AC116" s="179"/>
      <c r="AD116" s="179"/>
    </row>
    <row r="117" ht="12.75" customHeight="1">
      <c r="A117" s="173"/>
      <c r="B117" s="395"/>
      <c r="C117" s="395"/>
      <c r="D117" s="395"/>
      <c r="E117" s="395"/>
      <c r="F117" s="395"/>
      <c r="G117" s="395"/>
      <c r="H117" s="395"/>
      <c r="I117" s="395"/>
      <c r="J117" s="251"/>
      <c r="K117" s="395"/>
      <c r="L117" s="395"/>
      <c r="M117" s="395"/>
      <c r="N117" s="251"/>
      <c r="O117" s="395"/>
      <c r="P117" s="395"/>
      <c r="Q117" s="395"/>
      <c r="R117" s="395"/>
      <c r="S117" s="395"/>
      <c r="T117" s="395"/>
      <c r="U117" s="395"/>
      <c r="V117" s="395"/>
      <c r="W117" s="395"/>
      <c r="X117" s="395"/>
      <c r="Y117" s="395"/>
      <c r="Z117" s="395"/>
      <c r="AA117" s="395"/>
      <c r="AB117" s="395"/>
      <c r="AC117" s="395"/>
      <c r="AD117" s="395"/>
    </row>
    <row r="118" ht="12.75" customHeight="1">
      <c r="A118" s="173"/>
      <c r="B118" s="395"/>
      <c r="C118" s="395"/>
      <c r="D118" s="395"/>
      <c r="E118" s="395"/>
      <c r="F118" s="395"/>
      <c r="G118" s="395"/>
      <c r="H118" s="395"/>
      <c r="I118" s="395"/>
      <c r="J118" s="251"/>
      <c r="K118" s="395"/>
      <c r="L118" s="395"/>
      <c r="M118" s="395"/>
      <c r="N118" s="251"/>
      <c r="O118" s="395"/>
      <c r="P118" s="395"/>
      <c r="Q118" s="395"/>
      <c r="R118" s="395"/>
      <c r="S118" s="395"/>
      <c r="T118" s="395"/>
      <c r="U118" s="395"/>
      <c r="V118" s="395"/>
      <c r="W118" s="395"/>
      <c r="X118" s="395"/>
      <c r="Y118" s="395"/>
      <c r="Z118" s="395"/>
      <c r="AA118" s="395"/>
      <c r="AB118" s="395"/>
      <c r="AC118" s="395"/>
      <c r="AD118" s="395"/>
    </row>
    <row r="119" ht="12.75" customHeight="1">
      <c r="A119" s="173"/>
      <c r="B119" s="395"/>
      <c r="C119" s="395"/>
      <c r="D119" s="395"/>
      <c r="E119" s="395"/>
      <c r="F119" s="395"/>
      <c r="G119" s="395"/>
      <c r="H119" s="395"/>
      <c r="I119" s="395"/>
      <c r="J119" s="251"/>
      <c r="K119" s="395"/>
      <c r="L119" s="395"/>
      <c r="M119" s="395"/>
      <c r="N119" s="251"/>
      <c r="O119" s="395"/>
      <c r="P119" s="395"/>
      <c r="Q119" s="395"/>
      <c r="R119" s="395"/>
      <c r="S119" s="395"/>
      <c r="T119" s="395"/>
      <c r="U119" s="395"/>
      <c r="V119" s="395"/>
      <c r="W119" s="395"/>
      <c r="X119" s="395"/>
      <c r="Y119" s="395"/>
      <c r="Z119" s="395"/>
      <c r="AA119" s="395"/>
      <c r="AB119" s="395"/>
      <c r="AC119" s="395"/>
      <c r="AD119" s="395"/>
    </row>
    <row r="120" ht="12.75" customHeight="1">
      <c r="A120" s="173"/>
      <c r="B120" s="395"/>
      <c r="C120" s="395"/>
      <c r="D120" s="395"/>
      <c r="E120" s="395"/>
      <c r="F120" s="395"/>
      <c r="G120" s="395"/>
      <c r="H120" s="395"/>
      <c r="I120" s="395"/>
      <c r="J120" s="251"/>
      <c r="K120" s="395"/>
      <c r="L120" s="395"/>
      <c r="M120" s="395"/>
      <c r="N120" s="251"/>
      <c r="O120" s="395"/>
      <c r="P120" s="395"/>
      <c r="Q120" s="395"/>
      <c r="R120" s="395"/>
      <c r="S120" s="395"/>
      <c r="T120" s="395"/>
      <c r="U120" s="395"/>
      <c r="V120" s="395"/>
      <c r="W120" s="395"/>
      <c r="X120" s="395"/>
      <c r="Y120" s="395"/>
      <c r="Z120" s="395"/>
      <c r="AA120" s="395"/>
      <c r="AB120" s="395"/>
      <c r="AC120" s="395"/>
      <c r="AD120" s="395"/>
    </row>
    <row r="121" ht="12.75" customHeight="1">
      <c r="A121" s="173"/>
      <c r="B121" s="395"/>
      <c r="C121" s="395"/>
      <c r="D121" s="395"/>
      <c r="E121" s="395"/>
      <c r="F121" s="395"/>
      <c r="G121" s="395"/>
      <c r="H121" s="395"/>
      <c r="I121" s="395"/>
      <c r="J121" s="251"/>
      <c r="K121" s="395"/>
      <c r="L121" s="395"/>
      <c r="M121" s="395"/>
      <c r="N121" s="251"/>
      <c r="O121" s="395"/>
      <c r="P121" s="395"/>
      <c r="Q121" s="395"/>
      <c r="R121" s="395"/>
      <c r="S121" s="395"/>
      <c r="T121" s="395"/>
      <c r="U121" s="395"/>
      <c r="V121" s="395"/>
      <c r="W121" s="395"/>
      <c r="X121" s="395"/>
      <c r="Y121" s="395"/>
      <c r="Z121" s="395"/>
      <c r="AA121" s="395"/>
      <c r="AB121" s="395"/>
      <c r="AC121" s="395"/>
      <c r="AD121" s="395"/>
    </row>
    <row r="122" ht="12.75" customHeight="1">
      <c r="A122" s="173"/>
      <c r="B122" s="395"/>
      <c r="C122" s="395"/>
      <c r="D122" s="395"/>
      <c r="E122" s="395"/>
      <c r="F122" s="395"/>
      <c r="G122" s="395"/>
      <c r="H122" s="395"/>
      <c r="I122" s="395"/>
      <c r="J122" s="251"/>
      <c r="K122" s="395"/>
      <c r="L122" s="395"/>
      <c r="M122" s="395"/>
      <c r="N122" s="251"/>
      <c r="O122" s="395"/>
      <c r="P122" s="395"/>
      <c r="Q122" s="395"/>
      <c r="R122" s="395"/>
      <c r="S122" s="395"/>
      <c r="T122" s="395"/>
      <c r="U122" s="395"/>
      <c r="V122" s="395"/>
      <c r="W122" s="395"/>
      <c r="X122" s="395"/>
      <c r="Y122" s="395"/>
      <c r="Z122" s="395"/>
      <c r="AA122" s="395"/>
      <c r="AB122" s="395"/>
      <c r="AC122" s="395"/>
      <c r="AD122" s="395"/>
    </row>
    <row r="123" ht="12.75" customHeight="1">
      <c r="A123" s="173"/>
      <c r="B123" s="395"/>
      <c r="C123" s="395"/>
      <c r="D123" s="395"/>
      <c r="E123" s="395"/>
      <c r="F123" s="395"/>
      <c r="G123" s="395"/>
      <c r="H123" s="395"/>
      <c r="I123" s="395"/>
      <c r="J123" s="251"/>
      <c r="K123" s="395"/>
      <c r="L123" s="395"/>
      <c r="M123" s="395"/>
      <c r="N123" s="251"/>
      <c r="O123" s="395"/>
      <c r="P123" s="395"/>
      <c r="Q123" s="395"/>
      <c r="R123" s="395"/>
      <c r="S123" s="395"/>
      <c r="T123" s="395"/>
      <c r="U123" s="395"/>
      <c r="V123" s="395"/>
      <c r="W123" s="395"/>
      <c r="X123" s="395"/>
      <c r="Y123" s="395"/>
      <c r="Z123" s="395"/>
      <c r="AA123" s="395"/>
      <c r="AB123" s="395"/>
      <c r="AC123" s="395"/>
      <c r="AD123" s="395"/>
    </row>
    <row r="124" ht="12.75" customHeight="1">
      <c r="A124" s="173"/>
      <c r="B124" s="395"/>
      <c r="C124" s="395"/>
      <c r="D124" s="395"/>
      <c r="E124" s="395"/>
      <c r="F124" s="395"/>
      <c r="G124" s="395"/>
      <c r="H124" s="395"/>
      <c r="I124" s="395"/>
      <c r="J124" s="251"/>
      <c r="K124" s="395"/>
      <c r="L124" s="395"/>
      <c r="M124" s="395"/>
      <c r="N124" s="251"/>
      <c r="O124" s="395"/>
      <c r="P124" s="395"/>
      <c r="Q124" s="395"/>
      <c r="R124" s="395"/>
      <c r="S124" s="395"/>
      <c r="T124" s="395"/>
      <c r="U124" s="395"/>
      <c r="V124" s="395"/>
      <c r="W124" s="395"/>
      <c r="X124" s="395"/>
      <c r="Y124" s="395"/>
      <c r="Z124" s="395"/>
      <c r="AA124" s="395"/>
      <c r="AB124" s="395"/>
      <c r="AC124" s="395"/>
      <c r="AD124" s="395"/>
    </row>
    <row r="125" ht="12.75" customHeight="1">
      <c r="A125" s="173"/>
      <c r="B125" s="395"/>
      <c r="C125" s="395"/>
      <c r="D125" s="395"/>
      <c r="E125" s="395"/>
      <c r="F125" s="395"/>
      <c r="G125" s="395"/>
      <c r="H125" s="395"/>
      <c r="I125" s="395"/>
      <c r="J125" s="251"/>
      <c r="K125" s="395"/>
      <c r="L125" s="395"/>
      <c r="M125" s="395"/>
      <c r="N125" s="251"/>
      <c r="O125" s="395"/>
      <c r="P125" s="395"/>
      <c r="Q125" s="395"/>
      <c r="R125" s="395"/>
      <c r="S125" s="395"/>
      <c r="T125" s="395"/>
      <c r="U125" s="395"/>
      <c r="V125" s="395"/>
      <c r="W125" s="395"/>
      <c r="X125" s="395"/>
      <c r="Y125" s="395"/>
      <c r="Z125" s="395"/>
      <c r="AA125" s="395"/>
      <c r="AB125" s="395"/>
      <c r="AC125" s="395"/>
      <c r="AD125" s="395"/>
    </row>
    <row r="126" ht="12.75" customHeight="1">
      <c r="A126" s="173"/>
      <c r="B126" s="395"/>
      <c r="C126" s="395"/>
      <c r="D126" s="395"/>
      <c r="E126" s="395"/>
      <c r="F126" s="395"/>
      <c r="G126" s="395"/>
      <c r="H126" s="395"/>
      <c r="I126" s="395"/>
      <c r="J126" s="251"/>
      <c r="K126" s="395"/>
      <c r="L126" s="395"/>
      <c r="M126" s="395"/>
      <c r="N126" s="251"/>
      <c r="O126" s="395"/>
      <c r="P126" s="395"/>
      <c r="Q126" s="395"/>
      <c r="R126" s="395"/>
      <c r="S126" s="395"/>
      <c r="T126" s="395"/>
      <c r="U126" s="395"/>
      <c r="V126" s="395"/>
      <c r="W126" s="395"/>
      <c r="X126" s="395"/>
      <c r="Y126" s="395"/>
      <c r="Z126" s="395"/>
      <c r="AA126" s="395"/>
      <c r="AB126" s="395"/>
      <c r="AC126" s="395"/>
      <c r="AD126" s="395"/>
    </row>
    <row r="127" ht="12.75" customHeight="1">
      <c r="A127" s="173"/>
      <c r="B127" s="395"/>
      <c r="C127" s="395"/>
      <c r="D127" s="395"/>
      <c r="E127" s="395"/>
      <c r="F127" s="395"/>
      <c r="G127" s="395"/>
      <c r="H127" s="395"/>
      <c r="I127" s="395"/>
      <c r="J127" s="251"/>
      <c r="K127" s="395"/>
      <c r="L127" s="395"/>
      <c r="M127" s="395"/>
      <c r="N127" s="251"/>
      <c r="O127" s="395"/>
      <c r="P127" s="395"/>
      <c r="Q127" s="395"/>
      <c r="R127" s="395"/>
      <c r="S127" s="395"/>
      <c r="T127" s="395"/>
      <c r="U127" s="395"/>
      <c r="V127" s="395"/>
      <c r="W127" s="395"/>
      <c r="X127" s="395"/>
      <c r="Y127" s="395"/>
      <c r="Z127" s="395"/>
      <c r="AA127" s="395"/>
      <c r="AB127" s="395"/>
      <c r="AC127" s="395"/>
      <c r="AD127" s="395"/>
    </row>
    <row r="128" ht="12.75" customHeight="1">
      <c r="A128" s="173"/>
      <c r="B128" s="395"/>
      <c r="C128" s="395"/>
      <c r="D128" s="395"/>
      <c r="E128" s="395"/>
      <c r="F128" s="395"/>
      <c r="G128" s="395"/>
      <c r="H128" s="395"/>
      <c r="I128" s="395"/>
      <c r="J128" s="251"/>
      <c r="K128" s="395"/>
      <c r="L128" s="395"/>
      <c r="M128" s="395"/>
      <c r="N128" s="251"/>
      <c r="O128" s="395"/>
      <c r="P128" s="395"/>
      <c r="Q128" s="395"/>
      <c r="R128" s="395"/>
      <c r="S128" s="395"/>
      <c r="T128" s="395"/>
      <c r="U128" s="395"/>
      <c r="V128" s="395"/>
      <c r="W128" s="395"/>
      <c r="X128" s="395"/>
      <c r="Y128" s="395"/>
      <c r="Z128" s="395"/>
      <c r="AA128" s="395"/>
      <c r="AB128" s="395"/>
      <c r="AC128" s="395"/>
      <c r="AD128" s="395"/>
    </row>
    <row r="129" ht="12.75" customHeight="1">
      <c r="A129" s="173"/>
      <c r="B129" s="395"/>
      <c r="C129" s="395"/>
      <c r="D129" s="395"/>
      <c r="E129" s="395"/>
      <c r="F129" s="395"/>
      <c r="G129" s="395"/>
      <c r="H129" s="395"/>
      <c r="I129" s="395"/>
      <c r="J129" s="251"/>
      <c r="K129" s="395"/>
      <c r="L129" s="395"/>
      <c r="M129" s="395"/>
      <c r="N129" s="251"/>
      <c r="O129" s="395"/>
      <c r="P129" s="395"/>
      <c r="Q129" s="395"/>
      <c r="R129" s="395"/>
      <c r="S129" s="395"/>
      <c r="T129" s="395"/>
      <c r="U129" s="395"/>
      <c r="V129" s="395"/>
      <c r="W129" s="395"/>
      <c r="X129" s="395"/>
      <c r="Y129" s="395"/>
      <c r="Z129" s="395"/>
      <c r="AA129" s="395"/>
      <c r="AB129" s="395"/>
      <c r="AC129" s="395"/>
      <c r="AD129" s="395"/>
    </row>
    <row r="130" ht="12.75" customHeight="1">
      <c r="A130" s="173"/>
      <c r="B130" s="395"/>
      <c r="C130" s="395"/>
      <c r="D130" s="395"/>
      <c r="E130" s="395"/>
      <c r="F130" s="395"/>
      <c r="G130" s="395"/>
      <c r="H130" s="395"/>
      <c r="I130" s="395"/>
      <c r="J130" s="251"/>
      <c r="K130" s="395"/>
      <c r="L130" s="395"/>
      <c r="M130" s="395"/>
      <c r="N130" s="251"/>
      <c r="O130" s="395"/>
      <c r="P130" s="395"/>
      <c r="Q130" s="395"/>
      <c r="R130" s="395"/>
      <c r="S130" s="395"/>
      <c r="T130" s="395"/>
      <c r="U130" s="395"/>
      <c r="V130" s="395"/>
      <c r="W130" s="395"/>
      <c r="X130" s="395"/>
      <c r="Y130" s="395"/>
      <c r="Z130" s="395"/>
      <c r="AA130" s="395"/>
      <c r="AB130" s="395"/>
      <c r="AC130" s="395"/>
      <c r="AD130" s="395"/>
    </row>
    <row r="131" ht="12.75" customHeight="1">
      <c r="A131" s="173"/>
      <c r="B131" s="395"/>
      <c r="C131" s="395"/>
      <c r="D131" s="395"/>
      <c r="E131" s="395"/>
      <c r="F131" s="395"/>
      <c r="G131" s="395"/>
      <c r="H131" s="395"/>
      <c r="I131" s="395"/>
      <c r="J131" s="251"/>
      <c r="K131" s="395"/>
      <c r="L131" s="395"/>
      <c r="M131" s="395"/>
      <c r="N131" s="251"/>
      <c r="O131" s="395"/>
      <c r="P131" s="395"/>
      <c r="Q131" s="395"/>
      <c r="R131" s="395"/>
      <c r="S131" s="395"/>
      <c r="T131" s="395"/>
      <c r="U131" s="395"/>
      <c r="V131" s="395"/>
      <c r="W131" s="395"/>
      <c r="X131" s="395"/>
      <c r="Y131" s="395"/>
      <c r="Z131" s="395"/>
      <c r="AA131" s="395"/>
      <c r="AB131" s="395"/>
      <c r="AC131" s="395"/>
      <c r="AD131" s="395"/>
    </row>
    <row r="132" ht="12.75" customHeight="1">
      <c r="A132" s="173"/>
      <c r="B132" s="395"/>
      <c r="C132" s="395"/>
      <c r="D132" s="395"/>
      <c r="E132" s="395"/>
      <c r="F132" s="395"/>
      <c r="G132" s="395"/>
      <c r="H132" s="395"/>
      <c r="I132" s="395"/>
      <c r="J132" s="251"/>
      <c r="K132" s="395"/>
      <c r="L132" s="395"/>
      <c r="M132" s="395"/>
      <c r="N132" s="251"/>
      <c r="O132" s="395"/>
      <c r="P132" s="395"/>
      <c r="Q132" s="395"/>
      <c r="R132" s="395"/>
      <c r="S132" s="395"/>
      <c r="T132" s="395"/>
      <c r="U132" s="395"/>
      <c r="V132" s="395"/>
      <c r="W132" s="395"/>
      <c r="X132" s="395"/>
      <c r="Y132" s="395"/>
      <c r="Z132" s="395"/>
      <c r="AA132" s="395"/>
      <c r="AB132" s="395"/>
      <c r="AC132" s="395"/>
      <c r="AD132" s="395"/>
    </row>
    <row r="133" ht="12.75" customHeight="1">
      <c r="A133" s="173"/>
      <c r="B133" s="395"/>
      <c r="C133" s="395"/>
      <c r="D133" s="395"/>
      <c r="E133" s="395"/>
      <c r="F133" s="395"/>
      <c r="G133" s="395"/>
      <c r="H133" s="395"/>
      <c r="I133" s="395"/>
      <c r="J133" s="251"/>
      <c r="K133" s="395"/>
      <c r="L133" s="395"/>
      <c r="M133" s="395"/>
      <c r="N133" s="251"/>
      <c r="O133" s="395"/>
      <c r="P133" s="395"/>
      <c r="Q133" s="395"/>
      <c r="R133" s="395"/>
      <c r="S133" s="395"/>
      <c r="T133" s="395"/>
      <c r="U133" s="395"/>
      <c r="V133" s="395"/>
      <c r="W133" s="395"/>
      <c r="X133" s="395"/>
      <c r="Y133" s="395"/>
      <c r="Z133" s="395"/>
      <c r="AA133" s="395"/>
      <c r="AB133" s="395"/>
      <c r="AC133" s="395"/>
      <c r="AD133" s="395"/>
    </row>
    <row r="134" ht="12.75" customHeight="1">
      <c r="A134" s="173"/>
      <c r="B134" s="395"/>
      <c r="C134" s="395"/>
      <c r="D134" s="395"/>
      <c r="E134" s="395"/>
      <c r="F134" s="395"/>
      <c r="G134" s="395"/>
      <c r="H134" s="395"/>
      <c r="I134" s="395"/>
      <c r="J134" s="251"/>
      <c r="K134" s="395"/>
      <c r="L134" s="395"/>
      <c r="M134" s="395"/>
      <c r="N134" s="251"/>
      <c r="O134" s="395"/>
      <c r="P134" s="395"/>
      <c r="Q134" s="395"/>
      <c r="R134" s="395"/>
      <c r="S134" s="395"/>
      <c r="T134" s="395"/>
      <c r="U134" s="395"/>
      <c r="V134" s="395"/>
      <c r="W134" s="395"/>
      <c r="X134" s="395"/>
      <c r="Y134" s="395"/>
      <c r="Z134" s="395"/>
      <c r="AA134" s="395"/>
      <c r="AB134" s="395"/>
      <c r="AC134" s="395"/>
      <c r="AD134" s="395"/>
    </row>
    <row r="135" ht="12.75" customHeight="1">
      <c r="A135" s="173"/>
      <c r="B135" s="395"/>
      <c r="C135" s="395"/>
      <c r="D135" s="395"/>
      <c r="E135" s="395"/>
      <c r="F135" s="395"/>
      <c r="G135" s="395"/>
      <c r="H135" s="395"/>
      <c r="I135" s="395"/>
      <c r="J135" s="251"/>
      <c r="K135" s="395"/>
      <c r="L135" s="395"/>
      <c r="M135" s="395"/>
      <c r="N135" s="251"/>
      <c r="O135" s="395"/>
      <c r="P135" s="395"/>
      <c r="Q135" s="395"/>
      <c r="R135" s="395"/>
      <c r="S135" s="395"/>
      <c r="T135" s="395"/>
      <c r="U135" s="395"/>
      <c r="V135" s="395"/>
      <c r="W135" s="395"/>
      <c r="X135" s="395"/>
      <c r="Y135" s="395"/>
      <c r="Z135" s="395"/>
      <c r="AA135" s="395"/>
      <c r="AB135" s="395"/>
      <c r="AC135" s="395"/>
      <c r="AD135" s="395"/>
    </row>
    <row r="136" ht="12.75" customHeight="1">
      <c r="A136" s="173"/>
      <c r="B136" s="395"/>
      <c r="C136" s="395"/>
      <c r="D136" s="395"/>
      <c r="E136" s="395"/>
      <c r="F136" s="395"/>
      <c r="G136" s="395"/>
      <c r="H136" s="395"/>
      <c r="I136" s="395"/>
      <c r="J136" s="251"/>
      <c r="K136" s="395"/>
      <c r="L136" s="395"/>
      <c r="M136" s="395"/>
      <c r="N136" s="251"/>
      <c r="O136" s="395"/>
      <c r="P136" s="395"/>
      <c r="Q136" s="395"/>
      <c r="R136" s="395"/>
      <c r="S136" s="395"/>
      <c r="T136" s="395"/>
      <c r="U136" s="395"/>
      <c r="V136" s="395"/>
      <c r="W136" s="395"/>
      <c r="X136" s="395"/>
      <c r="Y136" s="395"/>
      <c r="Z136" s="395"/>
      <c r="AA136" s="395"/>
      <c r="AB136" s="395"/>
      <c r="AC136" s="395"/>
      <c r="AD136" s="395"/>
    </row>
    <row r="137" ht="12.75" customHeight="1">
      <c r="A137" s="173"/>
      <c r="B137" s="395"/>
      <c r="C137" s="395"/>
      <c r="D137" s="395"/>
      <c r="E137" s="395"/>
      <c r="F137" s="395"/>
      <c r="G137" s="395"/>
      <c r="H137" s="395"/>
      <c r="I137" s="395"/>
      <c r="J137" s="251"/>
      <c r="K137" s="395"/>
      <c r="L137" s="395"/>
      <c r="M137" s="395"/>
      <c r="N137" s="251"/>
      <c r="O137" s="395"/>
      <c r="P137" s="395"/>
      <c r="Q137" s="395"/>
      <c r="R137" s="395"/>
      <c r="S137" s="395"/>
      <c r="T137" s="395"/>
      <c r="U137" s="395"/>
      <c r="V137" s="395"/>
      <c r="W137" s="395"/>
      <c r="X137" s="395"/>
      <c r="Y137" s="395"/>
      <c r="Z137" s="395"/>
      <c r="AA137" s="395"/>
      <c r="AB137" s="395"/>
      <c r="AC137" s="395"/>
      <c r="AD137" s="395"/>
    </row>
    <row r="138" ht="12.75" customHeight="1">
      <c r="A138" s="173"/>
      <c r="B138" s="395"/>
      <c r="C138" s="395"/>
      <c r="D138" s="395"/>
      <c r="E138" s="395"/>
      <c r="F138" s="395"/>
      <c r="G138" s="395"/>
      <c r="H138" s="395"/>
      <c r="I138" s="395"/>
      <c r="J138" s="251"/>
      <c r="K138" s="395"/>
      <c r="L138" s="395"/>
      <c r="M138" s="395"/>
      <c r="N138" s="251"/>
      <c r="O138" s="395"/>
      <c r="P138" s="395"/>
      <c r="Q138" s="395"/>
      <c r="R138" s="395"/>
      <c r="S138" s="395"/>
      <c r="T138" s="395"/>
      <c r="U138" s="395"/>
      <c r="V138" s="395"/>
      <c r="W138" s="395"/>
      <c r="X138" s="395"/>
      <c r="Y138" s="395"/>
      <c r="Z138" s="395"/>
      <c r="AA138" s="395"/>
      <c r="AB138" s="395"/>
      <c r="AC138" s="395"/>
      <c r="AD138" s="395"/>
    </row>
    <row r="139" ht="12.75" customHeight="1">
      <c r="A139" s="173"/>
      <c r="B139" s="395"/>
      <c r="C139" s="395"/>
      <c r="D139" s="395"/>
      <c r="E139" s="395"/>
      <c r="F139" s="395"/>
      <c r="G139" s="395"/>
      <c r="H139" s="395"/>
      <c r="I139" s="395"/>
      <c r="J139" s="251"/>
      <c r="K139" s="395"/>
      <c r="L139" s="395"/>
      <c r="M139" s="395"/>
      <c r="N139" s="251"/>
      <c r="O139" s="395"/>
      <c r="P139" s="395"/>
      <c r="Q139" s="395"/>
      <c r="R139" s="395"/>
      <c r="S139" s="395"/>
      <c r="T139" s="395"/>
      <c r="U139" s="395"/>
      <c r="V139" s="395"/>
      <c r="W139" s="395"/>
      <c r="X139" s="395"/>
      <c r="Y139" s="395"/>
      <c r="Z139" s="395"/>
      <c r="AA139" s="395"/>
      <c r="AB139" s="395"/>
      <c r="AC139" s="395"/>
      <c r="AD139" s="395"/>
    </row>
    <row r="140" ht="12.75" customHeight="1">
      <c r="A140" s="173"/>
      <c r="B140" s="395"/>
      <c r="C140" s="395"/>
      <c r="D140" s="395"/>
      <c r="E140" s="395"/>
      <c r="F140" s="395"/>
      <c r="G140" s="395"/>
      <c r="H140" s="395"/>
      <c r="I140" s="395"/>
      <c r="J140" s="251"/>
      <c r="K140" s="395"/>
      <c r="L140" s="395"/>
      <c r="M140" s="395"/>
      <c r="N140" s="251"/>
      <c r="O140" s="395"/>
      <c r="P140" s="395"/>
      <c r="Q140" s="395"/>
      <c r="R140" s="395"/>
      <c r="S140" s="395"/>
      <c r="T140" s="395"/>
      <c r="U140" s="395"/>
      <c r="V140" s="395"/>
      <c r="W140" s="395"/>
      <c r="X140" s="395"/>
      <c r="Y140" s="395"/>
      <c r="Z140" s="395"/>
      <c r="AA140" s="395"/>
      <c r="AB140" s="395"/>
      <c r="AC140" s="395"/>
      <c r="AD140" s="395"/>
    </row>
    <row r="141" ht="12.75" customHeight="1">
      <c r="A141" s="173"/>
      <c r="B141" s="395"/>
      <c r="C141" s="395"/>
      <c r="D141" s="395"/>
      <c r="E141" s="395"/>
      <c r="F141" s="395"/>
      <c r="G141" s="395"/>
      <c r="H141" s="395"/>
      <c r="I141" s="395"/>
      <c r="J141" s="251"/>
      <c r="K141" s="395"/>
      <c r="L141" s="395"/>
      <c r="M141" s="395"/>
      <c r="N141" s="251"/>
      <c r="O141" s="395"/>
      <c r="P141" s="395"/>
      <c r="Q141" s="395"/>
      <c r="R141" s="395"/>
      <c r="S141" s="395"/>
      <c r="T141" s="395"/>
      <c r="U141" s="395"/>
      <c r="V141" s="395"/>
      <c r="W141" s="395"/>
      <c r="X141" s="395"/>
      <c r="Y141" s="395"/>
      <c r="Z141" s="395"/>
      <c r="AA141" s="395"/>
      <c r="AB141" s="395"/>
      <c r="AC141" s="395"/>
      <c r="AD141" s="395"/>
    </row>
    <row r="142" ht="12.75" customHeight="1">
      <c r="A142" s="173"/>
      <c r="B142" s="395"/>
      <c r="C142" s="395"/>
      <c r="D142" s="395"/>
      <c r="E142" s="395"/>
      <c r="F142" s="395"/>
      <c r="G142" s="395"/>
      <c r="H142" s="395"/>
      <c r="I142" s="395"/>
      <c r="J142" s="251"/>
      <c r="K142" s="395"/>
      <c r="L142" s="395"/>
      <c r="M142" s="395"/>
      <c r="N142" s="251"/>
      <c r="O142" s="395"/>
      <c r="P142" s="395"/>
      <c r="Q142" s="395"/>
      <c r="R142" s="395"/>
      <c r="S142" s="395"/>
      <c r="T142" s="395"/>
      <c r="U142" s="395"/>
      <c r="V142" s="395"/>
      <c r="W142" s="395"/>
      <c r="X142" s="395"/>
      <c r="Y142" s="395"/>
      <c r="Z142" s="395"/>
      <c r="AA142" s="395"/>
      <c r="AB142" s="395"/>
      <c r="AC142" s="395"/>
      <c r="AD142" s="395"/>
    </row>
    <row r="143" ht="12.75" customHeight="1">
      <c r="A143" s="173"/>
      <c r="B143" s="395"/>
      <c r="C143" s="395"/>
      <c r="D143" s="395"/>
      <c r="E143" s="395"/>
      <c r="F143" s="395"/>
      <c r="G143" s="395"/>
      <c r="H143" s="395"/>
      <c r="I143" s="395"/>
      <c r="J143" s="251"/>
      <c r="K143" s="395"/>
      <c r="L143" s="395"/>
      <c r="M143" s="395"/>
      <c r="N143" s="251"/>
      <c r="O143" s="395"/>
      <c r="P143" s="395"/>
      <c r="Q143" s="395"/>
      <c r="R143" s="395"/>
      <c r="S143" s="395"/>
      <c r="T143" s="395"/>
      <c r="U143" s="395"/>
      <c r="V143" s="395"/>
      <c r="W143" s="395"/>
      <c r="X143" s="395"/>
      <c r="Y143" s="395"/>
      <c r="Z143" s="395"/>
      <c r="AA143" s="395"/>
      <c r="AB143" s="395"/>
      <c r="AC143" s="395"/>
      <c r="AD143" s="395"/>
    </row>
    <row r="144" ht="12.75" customHeight="1">
      <c r="A144" s="173"/>
      <c r="B144" s="395"/>
      <c r="C144" s="395"/>
      <c r="D144" s="395"/>
      <c r="E144" s="395"/>
      <c r="F144" s="395"/>
      <c r="G144" s="395"/>
      <c r="H144" s="395"/>
      <c r="I144" s="395"/>
      <c r="J144" s="251"/>
      <c r="K144" s="395"/>
      <c r="L144" s="395"/>
      <c r="M144" s="395"/>
      <c r="N144" s="251"/>
      <c r="O144" s="395"/>
      <c r="P144" s="395"/>
      <c r="Q144" s="395"/>
      <c r="R144" s="395"/>
      <c r="S144" s="395"/>
      <c r="T144" s="395"/>
      <c r="U144" s="395"/>
      <c r="V144" s="395"/>
      <c r="W144" s="395"/>
      <c r="X144" s="395"/>
      <c r="Y144" s="395"/>
      <c r="Z144" s="395"/>
      <c r="AA144" s="395"/>
      <c r="AB144" s="395"/>
      <c r="AC144" s="395"/>
      <c r="AD144" s="395"/>
    </row>
    <row r="145" ht="12.75" customHeight="1">
      <c r="A145" s="173"/>
      <c r="B145" s="395"/>
      <c r="C145" s="395"/>
      <c r="D145" s="395"/>
      <c r="E145" s="395"/>
      <c r="F145" s="395"/>
      <c r="G145" s="395"/>
      <c r="H145" s="395"/>
      <c r="I145" s="395"/>
      <c r="J145" s="251"/>
      <c r="K145" s="395"/>
      <c r="L145" s="395"/>
      <c r="M145" s="395"/>
      <c r="N145" s="251"/>
      <c r="O145" s="395"/>
      <c r="P145" s="395"/>
      <c r="Q145" s="395"/>
      <c r="R145" s="395"/>
      <c r="S145" s="395"/>
      <c r="T145" s="395"/>
      <c r="U145" s="395"/>
      <c r="V145" s="395"/>
      <c r="W145" s="395"/>
      <c r="X145" s="395"/>
      <c r="Y145" s="395"/>
      <c r="Z145" s="395"/>
      <c r="AA145" s="395"/>
      <c r="AB145" s="395"/>
      <c r="AC145" s="395"/>
      <c r="AD145" s="395"/>
    </row>
    <row r="146" ht="12.75" customHeight="1">
      <c r="A146" s="173"/>
      <c r="B146" s="395"/>
      <c r="C146" s="395"/>
      <c r="D146" s="395"/>
      <c r="E146" s="395"/>
      <c r="F146" s="395"/>
      <c r="G146" s="395"/>
      <c r="H146" s="395"/>
      <c r="I146" s="395"/>
      <c r="J146" s="251"/>
      <c r="K146" s="395"/>
      <c r="L146" s="395"/>
      <c r="M146" s="395"/>
      <c r="N146" s="251"/>
      <c r="O146" s="395"/>
      <c r="P146" s="395"/>
      <c r="Q146" s="395"/>
      <c r="R146" s="395"/>
      <c r="S146" s="395"/>
      <c r="T146" s="395"/>
      <c r="U146" s="395"/>
      <c r="V146" s="395"/>
      <c r="W146" s="395"/>
      <c r="X146" s="395"/>
      <c r="Y146" s="395"/>
      <c r="Z146" s="395"/>
      <c r="AA146" s="395"/>
      <c r="AB146" s="395"/>
      <c r="AC146" s="395"/>
      <c r="AD146" s="395"/>
    </row>
    <row r="147" ht="12.75" customHeight="1">
      <c r="A147" s="173"/>
      <c r="B147" s="395"/>
      <c r="C147" s="395"/>
      <c r="D147" s="395"/>
      <c r="E147" s="395"/>
      <c r="F147" s="395"/>
      <c r="G147" s="395"/>
      <c r="H147" s="395"/>
      <c r="I147" s="395"/>
      <c r="J147" s="251"/>
      <c r="K147" s="395"/>
      <c r="L147" s="395"/>
      <c r="M147" s="395"/>
      <c r="N147" s="251"/>
      <c r="O147" s="395"/>
      <c r="P147" s="395"/>
      <c r="Q147" s="395"/>
      <c r="R147" s="395"/>
      <c r="S147" s="395"/>
      <c r="T147" s="395"/>
      <c r="U147" s="395"/>
      <c r="V147" s="395"/>
      <c r="W147" s="395"/>
      <c r="X147" s="395"/>
      <c r="Y147" s="395"/>
      <c r="Z147" s="395"/>
      <c r="AA147" s="395"/>
      <c r="AB147" s="395"/>
      <c r="AC147" s="395"/>
      <c r="AD147" s="395"/>
    </row>
    <row r="148" ht="12.75" customHeight="1">
      <c r="A148" s="173"/>
      <c r="B148" s="395"/>
      <c r="C148" s="395"/>
      <c r="D148" s="395"/>
      <c r="E148" s="395"/>
      <c r="F148" s="395"/>
      <c r="G148" s="395"/>
      <c r="H148" s="395"/>
      <c r="I148" s="395"/>
      <c r="J148" s="251"/>
      <c r="K148" s="395"/>
      <c r="L148" s="395"/>
      <c r="M148" s="395"/>
      <c r="N148" s="251"/>
      <c r="O148" s="395"/>
      <c r="P148" s="395"/>
      <c r="Q148" s="395"/>
      <c r="R148" s="395"/>
      <c r="S148" s="395"/>
      <c r="T148" s="395"/>
      <c r="U148" s="395"/>
      <c r="V148" s="395"/>
      <c r="W148" s="395"/>
      <c r="X148" s="395"/>
      <c r="Y148" s="395"/>
      <c r="Z148" s="395"/>
      <c r="AA148" s="395"/>
      <c r="AB148" s="395"/>
      <c r="AC148" s="395"/>
      <c r="AD148" s="395"/>
    </row>
    <row r="149" ht="12.75" customHeight="1">
      <c r="A149" s="173"/>
      <c r="B149" s="395"/>
      <c r="C149" s="395"/>
      <c r="D149" s="395"/>
      <c r="E149" s="395"/>
      <c r="F149" s="395"/>
      <c r="G149" s="395"/>
      <c r="H149" s="395"/>
      <c r="I149" s="395"/>
      <c r="J149" s="251"/>
      <c r="K149" s="395"/>
      <c r="L149" s="395"/>
      <c r="M149" s="395"/>
      <c r="N149" s="251"/>
      <c r="O149" s="395"/>
      <c r="P149" s="395"/>
      <c r="Q149" s="395"/>
      <c r="R149" s="395"/>
      <c r="S149" s="395"/>
      <c r="T149" s="395"/>
      <c r="U149" s="395"/>
      <c r="V149" s="395"/>
      <c r="W149" s="395"/>
      <c r="X149" s="395"/>
      <c r="Y149" s="395"/>
      <c r="Z149" s="395"/>
      <c r="AA149" s="395"/>
      <c r="AB149" s="395"/>
      <c r="AC149" s="395"/>
      <c r="AD149" s="395"/>
    </row>
    <row r="150" ht="12.75" customHeight="1">
      <c r="A150" s="173"/>
      <c r="B150" s="395"/>
      <c r="C150" s="395"/>
      <c r="D150" s="395"/>
      <c r="E150" s="395"/>
      <c r="F150" s="395"/>
      <c r="G150" s="395"/>
      <c r="H150" s="395"/>
      <c r="I150" s="395"/>
      <c r="J150" s="251"/>
      <c r="K150" s="395"/>
      <c r="L150" s="395"/>
      <c r="M150" s="395"/>
      <c r="N150" s="251"/>
      <c r="O150" s="395"/>
      <c r="P150" s="395"/>
      <c r="Q150" s="395"/>
      <c r="R150" s="395"/>
      <c r="S150" s="395"/>
      <c r="T150" s="395"/>
      <c r="U150" s="395"/>
      <c r="V150" s="395"/>
      <c r="W150" s="395"/>
      <c r="X150" s="395"/>
      <c r="Y150" s="395"/>
      <c r="Z150" s="395"/>
      <c r="AA150" s="395"/>
      <c r="AB150" s="395"/>
      <c r="AC150" s="395"/>
      <c r="AD150" s="395"/>
    </row>
    <row r="151" ht="12.75" customHeight="1">
      <c r="A151" s="173"/>
      <c r="B151" s="395"/>
      <c r="C151" s="395"/>
      <c r="D151" s="395"/>
      <c r="E151" s="395"/>
      <c r="F151" s="395"/>
      <c r="G151" s="395"/>
      <c r="H151" s="395"/>
      <c r="I151" s="395"/>
      <c r="J151" s="251"/>
      <c r="K151" s="395"/>
      <c r="L151" s="395"/>
      <c r="M151" s="395"/>
      <c r="N151" s="251"/>
      <c r="O151" s="395"/>
      <c r="P151" s="395"/>
      <c r="Q151" s="395"/>
      <c r="R151" s="395"/>
      <c r="S151" s="395"/>
      <c r="T151" s="395"/>
      <c r="U151" s="395"/>
      <c r="V151" s="395"/>
      <c r="W151" s="395"/>
      <c r="X151" s="395"/>
      <c r="Y151" s="395"/>
      <c r="Z151" s="395"/>
      <c r="AA151" s="395"/>
      <c r="AB151" s="395"/>
      <c r="AC151" s="395"/>
      <c r="AD151" s="395"/>
    </row>
    <row r="152" ht="12.75" customHeight="1">
      <c r="A152" s="173"/>
      <c r="B152" s="395"/>
      <c r="C152" s="395"/>
      <c r="D152" s="395"/>
      <c r="E152" s="395"/>
      <c r="F152" s="395"/>
      <c r="G152" s="395"/>
      <c r="H152" s="395"/>
      <c r="I152" s="395"/>
      <c r="J152" s="251"/>
      <c r="K152" s="395"/>
      <c r="L152" s="395"/>
      <c r="M152" s="395"/>
      <c r="N152" s="251"/>
      <c r="O152" s="395"/>
      <c r="P152" s="395"/>
      <c r="Q152" s="395"/>
      <c r="R152" s="395"/>
      <c r="S152" s="395"/>
      <c r="T152" s="395"/>
      <c r="U152" s="395"/>
      <c r="V152" s="395"/>
      <c r="W152" s="395"/>
      <c r="X152" s="395"/>
      <c r="Y152" s="395"/>
      <c r="Z152" s="395"/>
      <c r="AA152" s="395"/>
      <c r="AB152" s="395"/>
      <c r="AC152" s="395"/>
      <c r="AD152" s="395"/>
    </row>
    <row r="153" ht="12.75" customHeight="1">
      <c r="A153" s="173"/>
      <c r="B153" s="395"/>
      <c r="C153" s="395"/>
      <c r="D153" s="395"/>
      <c r="E153" s="395"/>
      <c r="F153" s="395"/>
      <c r="G153" s="395"/>
      <c r="H153" s="395"/>
      <c r="I153" s="395"/>
      <c r="J153" s="251"/>
      <c r="K153" s="395"/>
      <c r="L153" s="395"/>
      <c r="M153" s="395"/>
      <c r="N153" s="251"/>
      <c r="O153" s="395"/>
      <c r="P153" s="395"/>
      <c r="Q153" s="395"/>
      <c r="R153" s="395"/>
      <c r="S153" s="395"/>
      <c r="T153" s="395"/>
      <c r="U153" s="395"/>
      <c r="V153" s="395"/>
      <c r="W153" s="395"/>
      <c r="X153" s="395"/>
      <c r="Y153" s="395"/>
      <c r="Z153" s="395"/>
      <c r="AA153" s="395"/>
      <c r="AB153" s="395"/>
      <c r="AC153" s="395"/>
      <c r="AD153" s="395"/>
    </row>
    <row r="154" ht="12.75" customHeight="1">
      <c r="A154" s="173"/>
      <c r="B154" s="395"/>
      <c r="C154" s="395"/>
      <c r="D154" s="395"/>
      <c r="E154" s="395"/>
      <c r="F154" s="395"/>
      <c r="G154" s="395"/>
      <c r="H154" s="395"/>
      <c r="I154" s="395"/>
      <c r="J154" s="251"/>
      <c r="K154" s="395"/>
      <c r="L154" s="395"/>
      <c r="M154" s="395"/>
      <c r="N154" s="251"/>
      <c r="O154" s="395"/>
      <c r="P154" s="395"/>
      <c r="Q154" s="395"/>
      <c r="R154" s="395"/>
      <c r="S154" s="395"/>
      <c r="T154" s="395"/>
      <c r="U154" s="395"/>
      <c r="V154" s="395"/>
      <c r="W154" s="395"/>
      <c r="X154" s="395"/>
      <c r="Y154" s="395"/>
      <c r="Z154" s="395"/>
      <c r="AA154" s="395"/>
      <c r="AB154" s="395"/>
      <c r="AC154" s="395"/>
      <c r="AD154" s="395"/>
    </row>
    <row r="155" ht="12.75" customHeight="1">
      <c r="A155" s="173"/>
      <c r="B155" s="395"/>
      <c r="C155" s="395"/>
      <c r="D155" s="395"/>
      <c r="E155" s="395"/>
      <c r="F155" s="395"/>
      <c r="G155" s="395"/>
      <c r="H155" s="395"/>
      <c r="I155" s="395"/>
      <c r="J155" s="251"/>
      <c r="K155" s="395"/>
      <c r="L155" s="395"/>
      <c r="M155" s="395"/>
      <c r="N155" s="251"/>
      <c r="O155" s="395"/>
      <c r="P155" s="395"/>
      <c r="Q155" s="395"/>
      <c r="R155" s="395"/>
      <c r="S155" s="395"/>
      <c r="T155" s="395"/>
      <c r="U155" s="395"/>
      <c r="V155" s="395"/>
      <c r="W155" s="395"/>
      <c r="X155" s="395"/>
      <c r="Y155" s="395"/>
      <c r="Z155" s="395"/>
      <c r="AA155" s="395"/>
      <c r="AB155" s="395"/>
      <c r="AC155" s="395"/>
      <c r="AD155" s="395"/>
    </row>
    <row r="156" ht="12.75" customHeight="1">
      <c r="A156" s="173"/>
      <c r="B156" s="395"/>
      <c r="C156" s="395"/>
      <c r="D156" s="395"/>
      <c r="E156" s="395"/>
      <c r="F156" s="395"/>
      <c r="G156" s="395"/>
      <c r="H156" s="395"/>
      <c r="I156" s="395"/>
      <c r="J156" s="251"/>
      <c r="K156" s="395"/>
      <c r="L156" s="395"/>
      <c r="M156" s="395"/>
      <c r="N156" s="251"/>
      <c r="O156" s="395"/>
      <c r="P156" s="395"/>
      <c r="Q156" s="395"/>
      <c r="R156" s="395"/>
      <c r="S156" s="395"/>
      <c r="T156" s="395"/>
      <c r="U156" s="395"/>
      <c r="V156" s="395"/>
      <c r="W156" s="395"/>
      <c r="X156" s="395"/>
      <c r="Y156" s="395"/>
      <c r="Z156" s="395"/>
      <c r="AA156" s="395"/>
      <c r="AB156" s="395"/>
      <c r="AC156" s="395"/>
      <c r="AD156" s="395"/>
    </row>
    <row r="157" ht="12.75" customHeight="1">
      <c r="A157" s="173"/>
      <c r="B157" s="395"/>
      <c r="C157" s="395"/>
      <c r="D157" s="395"/>
      <c r="E157" s="395"/>
      <c r="F157" s="395"/>
      <c r="G157" s="395"/>
      <c r="H157" s="395"/>
      <c r="I157" s="395"/>
      <c r="J157" s="251"/>
      <c r="K157" s="395"/>
      <c r="L157" s="395"/>
      <c r="M157" s="395"/>
      <c r="N157" s="251"/>
      <c r="O157" s="395"/>
      <c r="P157" s="395"/>
      <c r="Q157" s="395"/>
      <c r="R157" s="395"/>
      <c r="S157" s="395"/>
      <c r="T157" s="395"/>
      <c r="U157" s="395"/>
      <c r="V157" s="395"/>
      <c r="W157" s="395"/>
      <c r="X157" s="395"/>
      <c r="Y157" s="395"/>
      <c r="Z157" s="395"/>
      <c r="AA157" s="395"/>
      <c r="AB157" s="395"/>
      <c r="AC157" s="395"/>
      <c r="AD157" s="395"/>
    </row>
    <row r="158" ht="12.75" customHeight="1">
      <c r="A158" s="173"/>
      <c r="B158" s="395"/>
      <c r="C158" s="395"/>
      <c r="D158" s="395"/>
      <c r="E158" s="395"/>
      <c r="F158" s="395"/>
      <c r="G158" s="395"/>
      <c r="H158" s="395"/>
      <c r="I158" s="395"/>
      <c r="J158" s="251"/>
      <c r="K158" s="395"/>
      <c r="L158" s="395"/>
      <c r="M158" s="395"/>
      <c r="N158" s="251"/>
      <c r="O158" s="395"/>
      <c r="P158" s="395"/>
      <c r="Q158" s="395"/>
      <c r="R158" s="395"/>
      <c r="S158" s="395"/>
      <c r="T158" s="395"/>
      <c r="U158" s="395"/>
      <c r="V158" s="395"/>
      <c r="W158" s="395"/>
      <c r="X158" s="395"/>
      <c r="Y158" s="395"/>
      <c r="Z158" s="395"/>
      <c r="AA158" s="395"/>
      <c r="AB158" s="395"/>
      <c r="AC158" s="395"/>
      <c r="AD158" s="395"/>
    </row>
    <row r="159" ht="12.75" customHeight="1">
      <c r="A159" s="173"/>
      <c r="B159" s="395"/>
      <c r="C159" s="395"/>
      <c r="D159" s="395"/>
      <c r="E159" s="395"/>
      <c r="F159" s="395"/>
      <c r="G159" s="395"/>
      <c r="H159" s="395"/>
      <c r="I159" s="395"/>
      <c r="J159" s="251"/>
      <c r="K159" s="395"/>
      <c r="L159" s="395"/>
      <c r="M159" s="395"/>
      <c r="N159" s="251"/>
      <c r="O159" s="395"/>
      <c r="P159" s="395"/>
      <c r="Q159" s="395"/>
      <c r="R159" s="395"/>
      <c r="S159" s="395"/>
      <c r="T159" s="395"/>
      <c r="U159" s="395"/>
      <c r="V159" s="395"/>
      <c r="W159" s="395"/>
      <c r="X159" s="395"/>
      <c r="Y159" s="395"/>
      <c r="Z159" s="395"/>
      <c r="AA159" s="395"/>
      <c r="AB159" s="395"/>
      <c r="AC159" s="395"/>
      <c r="AD159" s="395"/>
    </row>
    <row r="160" ht="12.75" customHeight="1">
      <c r="A160" s="173"/>
      <c r="B160" s="395"/>
      <c r="C160" s="395"/>
      <c r="D160" s="395"/>
      <c r="E160" s="395"/>
      <c r="F160" s="395"/>
      <c r="G160" s="395"/>
      <c r="H160" s="395"/>
      <c r="I160" s="395"/>
      <c r="J160" s="251"/>
      <c r="K160" s="395"/>
      <c r="L160" s="395"/>
      <c r="M160" s="395"/>
      <c r="N160" s="251"/>
      <c r="O160" s="395"/>
      <c r="P160" s="395"/>
      <c r="Q160" s="395"/>
      <c r="R160" s="395"/>
      <c r="S160" s="395"/>
      <c r="T160" s="395"/>
      <c r="U160" s="395"/>
      <c r="V160" s="395"/>
      <c r="W160" s="395"/>
      <c r="X160" s="395"/>
      <c r="Y160" s="395"/>
      <c r="Z160" s="395"/>
      <c r="AA160" s="395"/>
      <c r="AB160" s="395"/>
      <c r="AC160" s="395"/>
      <c r="AD160" s="395"/>
    </row>
    <row r="161" ht="12.75" customHeight="1">
      <c r="A161" s="173"/>
      <c r="B161" s="395"/>
      <c r="C161" s="395"/>
      <c r="D161" s="395"/>
      <c r="E161" s="395"/>
      <c r="F161" s="395"/>
      <c r="G161" s="395"/>
      <c r="H161" s="395"/>
      <c r="I161" s="395"/>
      <c r="J161" s="251"/>
      <c r="K161" s="395"/>
      <c r="L161" s="395"/>
      <c r="M161" s="395"/>
      <c r="N161" s="251"/>
      <c r="O161" s="395"/>
      <c r="P161" s="395"/>
      <c r="Q161" s="395"/>
      <c r="R161" s="395"/>
      <c r="S161" s="395"/>
      <c r="T161" s="395"/>
      <c r="U161" s="395"/>
      <c r="V161" s="395"/>
      <c r="W161" s="395"/>
      <c r="X161" s="395"/>
      <c r="Y161" s="395"/>
      <c r="Z161" s="395"/>
      <c r="AA161" s="395"/>
      <c r="AB161" s="395"/>
      <c r="AC161" s="395"/>
      <c r="AD161" s="395"/>
    </row>
    <row r="162" ht="12.75" customHeight="1">
      <c r="A162" s="173"/>
      <c r="B162" s="395"/>
      <c r="C162" s="395"/>
      <c r="D162" s="395"/>
      <c r="E162" s="395"/>
      <c r="F162" s="395"/>
      <c r="G162" s="395"/>
      <c r="H162" s="395"/>
      <c r="I162" s="395"/>
      <c r="J162" s="251"/>
      <c r="K162" s="395"/>
      <c r="L162" s="395"/>
      <c r="M162" s="395"/>
      <c r="N162" s="251"/>
      <c r="O162" s="395"/>
      <c r="P162" s="395"/>
      <c r="Q162" s="395"/>
      <c r="R162" s="395"/>
      <c r="S162" s="395"/>
      <c r="T162" s="395"/>
      <c r="U162" s="395"/>
      <c r="V162" s="395"/>
      <c r="W162" s="395"/>
      <c r="X162" s="395"/>
      <c r="Y162" s="395"/>
      <c r="Z162" s="395"/>
      <c r="AA162" s="395"/>
      <c r="AB162" s="395"/>
      <c r="AC162" s="395"/>
      <c r="AD162" s="395"/>
    </row>
    <row r="163" ht="12.75" customHeight="1">
      <c r="A163" s="173"/>
      <c r="B163" s="395"/>
      <c r="C163" s="395"/>
      <c r="D163" s="395"/>
      <c r="E163" s="395"/>
      <c r="F163" s="395"/>
      <c r="G163" s="395"/>
      <c r="H163" s="395"/>
      <c r="I163" s="395"/>
      <c r="J163" s="251"/>
      <c r="K163" s="395"/>
      <c r="L163" s="395"/>
      <c r="M163" s="395"/>
      <c r="N163" s="251"/>
      <c r="O163" s="395"/>
      <c r="P163" s="395"/>
      <c r="Q163" s="395"/>
      <c r="R163" s="395"/>
      <c r="S163" s="395"/>
      <c r="T163" s="395"/>
      <c r="U163" s="395"/>
      <c r="V163" s="395"/>
      <c r="W163" s="395"/>
      <c r="X163" s="395"/>
      <c r="Y163" s="395"/>
      <c r="Z163" s="395"/>
      <c r="AA163" s="395"/>
      <c r="AB163" s="395"/>
      <c r="AC163" s="395"/>
      <c r="AD163" s="395"/>
    </row>
    <row r="164" ht="12.75" customHeight="1">
      <c r="A164" s="173"/>
      <c r="B164" s="395"/>
      <c r="C164" s="395"/>
      <c r="D164" s="395"/>
      <c r="E164" s="395"/>
      <c r="F164" s="395"/>
      <c r="G164" s="395"/>
      <c r="H164" s="395"/>
      <c r="I164" s="395"/>
      <c r="J164" s="251"/>
      <c r="K164" s="395"/>
      <c r="L164" s="395"/>
      <c r="M164" s="395"/>
      <c r="N164" s="251"/>
      <c r="O164" s="395"/>
      <c r="P164" s="395"/>
      <c r="Q164" s="395"/>
      <c r="R164" s="395"/>
      <c r="S164" s="395"/>
      <c r="T164" s="395"/>
      <c r="U164" s="395"/>
      <c r="V164" s="395"/>
      <c r="W164" s="395"/>
      <c r="X164" s="395"/>
      <c r="Y164" s="395"/>
      <c r="Z164" s="395"/>
      <c r="AA164" s="395"/>
      <c r="AB164" s="395"/>
      <c r="AC164" s="395"/>
      <c r="AD164" s="395"/>
    </row>
    <row r="165" ht="12.75" customHeight="1">
      <c r="A165" s="173"/>
      <c r="B165" s="395"/>
      <c r="C165" s="395"/>
      <c r="D165" s="395"/>
      <c r="E165" s="395"/>
      <c r="F165" s="395"/>
      <c r="G165" s="395"/>
      <c r="H165" s="395"/>
      <c r="I165" s="395"/>
      <c r="J165" s="251"/>
      <c r="K165" s="395"/>
      <c r="L165" s="395"/>
      <c r="M165" s="395"/>
      <c r="N165" s="251"/>
      <c r="O165" s="395"/>
      <c r="P165" s="395"/>
      <c r="Q165" s="395"/>
      <c r="R165" s="395"/>
      <c r="S165" s="395"/>
      <c r="T165" s="395"/>
      <c r="U165" s="395"/>
      <c r="V165" s="395"/>
      <c r="W165" s="395"/>
      <c r="X165" s="395"/>
      <c r="Y165" s="395"/>
      <c r="Z165" s="395"/>
      <c r="AA165" s="395"/>
      <c r="AB165" s="395"/>
      <c r="AC165" s="395"/>
      <c r="AD165" s="395"/>
    </row>
    <row r="166" ht="12.75" customHeight="1">
      <c r="A166" s="173"/>
      <c r="B166" s="395"/>
      <c r="C166" s="395"/>
      <c r="D166" s="395"/>
      <c r="E166" s="395"/>
      <c r="F166" s="395"/>
      <c r="G166" s="395"/>
      <c r="H166" s="395"/>
      <c r="I166" s="395"/>
      <c r="J166" s="251"/>
      <c r="K166" s="395"/>
      <c r="L166" s="395"/>
      <c r="M166" s="395"/>
      <c r="N166" s="251"/>
      <c r="O166" s="395"/>
      <c r="P166" s="395"/>
      <c r="Q166" s="395"/>
      <c r="R166" s="395"/>
      <c r="S166" s="395"/>
      <c r="T166" s="395"/>
      <c r="U166" s="395"/>
      <c r="V166" s="395"/>
      <c r="W166" s="395"/>
      <c r="X166" s="395"/>
      <c r="Y166" s="395"/>
      <c r="Z166" s="395"/>
      <c r="AA166" s="395"/>
      <c r="AB166" s="395"/>
      <c r="AC166" s="395"/>
      <c r="AD166" s="395"/>
    </row>
    <row r="167" ht="12.75" customHeight="1">
      <c r="A167" s="173"/>
      <c r="B167" s="395"/>
      <c r="C167" s="395"/>
      <c r="D167" s="395"/>
      <c r="E167" s="395"/>
      <c r="F167" s="395"/>
      <c r="G167" s="395"/>
      <c r="H167" s="395"/>
      <c r="I167" s="395"/>
      <c r="J167" s="251"/>
      <c r="K167" s="395"/>
      <c r="L167" s="395"/>
      <c r="M167" s="395"/>
      <c r="N167" s="251"/>
      <c r="O167" s="395"/>
      <c r="P167" s="395"/>
      <c r="Q167" s="395"/>
      <c r="R167" s="395"/>
      <c r="S167" s="395"/>
      <c r="T167" s="395"/>
      <c r="U167" s="395"/>
      <c r="V167" s="395"/>
      <c r="W167" s="395"/>
      <c r="X167" s="395"/>
      <c r="Y167" s="395"/>
      <c r="Z167" s="395"/>
      <c r="AA167" s="395"/>
      <c r="AB167" s="395"/>
      <c r="AC167" s="395"/>
      <c r="AD167" s="395"/>
    </row>
    <row r="168" ht="12.75" customHeight="1">
      <c r="A168" s="173"/>
      <c r="B168" s="395"/>
      <c r="C168" s="395"/>
      <c r="D168" s="395"/>
      <c r="E168" s="395"/>
      <c r="F168" s="395"/>
      <c r="G168" s="395"/>
      <c r="H168" s="395"/>
      <c r="I168" s="395"/>
      <c r="J168" s="251"/>
      <c r="K168" s="395"/>
      <c r="L168" s="395"/>
      <c r="M168" s="395"/>
      <c r="N168" s="251"/>
      <c r="O168" s="395"/>
      <c r="P168" s="395"/>
      <c r="Q168" s="395"/>
      <c r="R168" s="395"/>
      <c r="S168" s="395"/>
      <c r="T168" s="395"/>
      <c r="U168" s="395"/>
      <c r="V168" s="395"/>
      <c r="W168" s="395"/>
      <c r="X168" s="395"/>
      <c r="Y168" s="395"/>
      <c r="Z168" s="395"/>
      <c r="AA168" s="395"/>
      <c r="AB168" s="395"/>
      <c r="AC168" s="395"/>
      <c r="AD168" s="395"/>
    </row>
    <row r="169" ht="12.75" customHeight="1">
      <c r="A169" s="173"/>
      <c r="B169" s="395"/>
      <c r="C169" s="395"/>
      <c r="D169" s="395"/>
      <c r="E169" s="395"/>
      <c r="F169" s="395"/>
      <c r="G169" s="395"/>
      <c r="H169" s="395"/>
      <c r="I169" s="395"/>
      <c r="J169" s="251"/>
      <c r="K169" s="395"/>
      <c r="L169" s="395"/>
      <c r="M169" s="395"/>
      <c r="N169" s="251"/>
      <c r="O169" s="395"/>
      <c r="P169" s="395"/>
      <c r="Q169" s="395"/>
      <c r="R169" s="395"/>
      <c r="S169" s="395"/>
      <c r="T169" s="395"/>
      <c r="U169" s="395"/>
      <c r="V169" s="395"/>
      <c r="W169" s="395"/>
      <c r="X169" s="395"/>
      <c r="Y169" s="395"/>
      <c r="Z169" s="395"/>
      <c r="AA169" s="395"/>
      <c r="AB169" s="395"/>
      <c r="AC169" s="395"/>
      <c r="AD169" s="395"/>
    </row>
    <row r="170" ht="12.75" customHeight="1">
      <c r="A170" s="173"/>
      <c r="B170" s="395"/>
      <c r="C170" s="395"/>
      <c r="D170" s="395"/>
      <c r="E170" s="395"/>
      <c r="F170" s="395"/>
      <c r="G170" s="395"/>
      <c r="H170" s="395"/>
      <c r="I170" s="395"/>
      <c r="J170" s="251"/>
      <c r="K170" s="395"/>
      <c r="L170" s="395"/>
      <c r="M170" s="395"/>
      <c r="N170" s="251"/>
      <c r="O170" s="395"/>
      <c r="P170" s="395"/>
      <c r="Q170" s="395"/>
      <c r="R170" s="395"/>
      <c r="S170" s="395"/>
      <c r="T170" s="395"/>
      <c r="U170" s="395"/>
      <c r="V170" s="395"/>
      <c r="W170" s="395"/>
      <c r="X170" s="395"/>
      <c r="Y170" s="395"/>
      <c r="Z170" s="395"/>
      <c r="AA170" s="395"/>
      <c r="AB170" s="395"/>
      <c r="AC170" s="395"/>
      <c r="AD170" s="395"/>
    </row>
    <row r="171" ht="12.75" customHeight="1">
      <c r="A171" s="173"/>
      <c r="B171" s="395"/>
      <c r="C171" s="395"/>
      <c r="D171" s="395"/>
      <c r="E171" s="395"/>
      <c r="F171" s="395"/>
      <c r="G171" s="395"/>
      <c r="H171" s="395"/>
      <c r="I171" s="395"/>
      <c r="J171" s="251"/>
      <c r="K171" s="395"/>
      <c r="L171" s="395"/>
      <c r="M171" s="395"/>
      <c r="N171" s="251"/>
      <c r="O171" s="395"/>
      <c r="P171" s="395"/>
      <c r="Q171" s="395"/>
      <c r="R171" s="395"/>
      <c r="S171" s="395"/>
      <c r="T171" s="395"/>
      <c r="U171" s="395"/>
      <c r="V171" s="395"/>
      <c r="W171" s="395"/>
      <c r="X171" s="395"/>
      <c r="Y171" s="395"/>
      <c r="Z171" s="395"/>
      <c r="AA171" s="395"/>
      <c r="AB171" s="395"/>
      <c r="AC171" s="395"/>
      <c r="AD171" s="395"/>
    </row>
    <row r="172" ht="12.75" customHeight="1">
      <c r="A172" s="173"/>
      <c r="B172" s="395"/>
      <c r="C172" s="395"/>
      <c r="D172" s="395"/>
      <c r="E172" s="395"/>
      <c r="F172" s="395"/>
      <c r="G172" s="395"/>
      <c r="H172" s="395"/>
      <c r="I172" s="395"/>
      <c r="J172" s="251"/>
      <c r="K172" s="395"/>
      <c r="L172" s="395"/>
      <c r="M172" s="395"/>
      <c r="N172" s="251"/>
      <c r="O172" s="395"/>
      <c r="P172" s="395"/>
      <c r="Q172" s="395"/>
      <c r="R172" s="395"/>
      <c r="S172" s="395"/>
      <c r="T172" s="395"/>
      <c r="U172" s="395"/>
      <c r="V172" s="395"/>
      <c r="W172" s="395"/>
      <c r="X172" s="395"/>
      <c r="Y172" s="395"/>
      <c r="Z172" s="395"/>
      <c r="AA172" s="395"/>
      <c r="AB172" s="395"/>
      <c r="AC172" s="395"/>
      <c r="AD172" s="395"/>
    </row>
    <row r="173" ht="12.75" customHeight="1">
      <c r="A173" s="173"/>
      <c r="B173" s="395"/>
      <c r="C173" s="395"/>
      <c r="D173" s="395"/>
      <c r="E173" s="395"/>
      <c r="F173" s="395"/>
      <c r="G173" s="395"/>
      <c r="H173" s="395"/>
      <c r="I173" s="395"/>
      <c r="J173" s="251"/>
      <c r="K173" s="395"/>
      <c r="L173" s="395"/>
      <c r="M173" s="395"/>
      <c r="N173" s="251"/>
      <c r="O173" s="395"/>
      <c r="P173" s="395"/>
      <c r="Q173" s="395"/>
      <c r="R173" s="395"/>
      <c r="S173" s="395"/>
      <c r="T173" s="395"/>
      <c r="U173" s="395"/>
      <c r="V173" s="395"/>
      <c r="W173" s="395"/>
      <c r="X173" s="395"/>
      <c r="Y173" s="395"/>
      <c r="Z173" s="395"/>
      <c r="AA173" s="395"/>
      <c r="AB173" s="395"/>
      <c r="AC173" s="395"/>
      <c r="AD173" s="395"/>
    </row>
    <row r="174" ht="12.75" customHeight="1">
      <c r="A174" s="173"/>
      <c r="B174" s="395"/>
      <c r="C174" s="395"/>
      <c r="D174" s="395"/>
      <c r="E174" s="395"/>
      <c r="F174" s="395"/>
      <c r="G174" s="395"/>
      <c r="H174" s="395"/>
      <c r="I174" s="395"/>
      <c r="J174" s="251"/>
      <c r="K174" s="395"/>
      <c r="L174" s="395"/>
      <c r="M174" s="395"/>
      <c r="N174" s="251"/>
      <c r="O174" s="395"/>
      <c r="P174" s="395"/>
      <c r="Q174" s="395"/>
      <c r="R174" s="395"/>
      <c r="S174" s="395"/>
      <c r="T174" s="395"/>
      <c r="U174" s="395"/>
      <c r="V174" s="395"/>
      <c r="W174" s="395"/>
      <c r="X174" s="395"/>
      <c r="Y174" s="395"/>
      <c r="Z174" s="395"/>
      <c r="AA174" s="395"/>
      <c r="AB174" s="395"/>
      <c r="AC174" s="395"/>
      <c r="AD174" s="395"/>
    </row>
    <row r="175" ht="12.75" customHeight="1">
      <c r="A175" s="173"/>
      <c r="B175" s="395"/>
      <c r="C175" s="395"/>
      <c r="D175" s="395"/>
      <c r="E175" s="395"/>
      <c r="F175" s="395"/>
      <c r="G175" s="395"/>
      <c r="H175" s="395"/>
      <c r="I175" s="395"/>
      <c r="J175" s="251"/>
      <c r="K175" s="395"/>
      <c r="L175" s="395"/>
      <c r="M175" s="395"/>
      <c r="N175" s="251"/>
      <c r="O175" s="395"/>
      <c r="P175" s="395"/>
      <c r="Q175" s="395"/>
      <c r="R175" s="395"/>
      <c r="S175" s="395"/>
      <c r="T175" s="395"/>
      <c r="U175" s="395"/>
      <c r="V175" s="395"/>
      <c r="W175" s="395"/>
      <c r="X175" s="395"/>
      <c r="Y175" s="395"/>
      <c r="Z175" s="395"/>
      <c r="AA175" s="395"/>
      <c r="AB175" s="395"/>
      <c r="AC175" s="395"/>
      <c r="AD175" s="395"/>
    </row>
    <row r="176" ht="12.75" customHeight="1">
      <c r="A176" s="173"/>
      <c r="B176" s="395"/>
      <c r="C176" s="395"/>
      <c r="D176" s="395"/>
      <c r="E176" s="395"/>
      <c r="F176" s="395"/>
      <c r="G176" s="395"/>
      <c r="H176" s="395"/>
      <c r="I176" s="395"/>
      <c r="J176" s="251"/>
      <c r="K176" s="395"/>
      <c r="L176" s="395"/>
      <c r="M176" s="395"/>
      <c r="N176" s="251"/>
      <c r="O176" s="395"/>
      <c r="P176" s="395"/>
      <c r="Q176" s="395"/>
      <c r="R176" s="395"/>
      <c r="S176" s="395"/>
      <c r="T176" s="395"/>
      <c r="U176" s="395"/>
      <c r="V176" s="395"/>
      <c r="W176" s="395"/>
      <c r="X176" s="395"/>
      <c r="Y176" s="395"/>
      <c r="Z176" s="395"/>
      <c r="AA176" s="395"/>
      <c r="AB176" s="395"/>
      <c r="AC176" s="395"/>
      <c r="AD176" s="395"/>
    </row>
    <row r="177" ht="12.75" customHeight="1">
      <c r="A177" s="173"/>
      <c r="B177" s="395"/>
      <c r="C177" s="395"/>
      <c r="D177" s="395"/>
      <c r="E177" s="395"/>
      <c r="F177" s="395"/>
      <c r="G177" s="395"/>
      <c r="H177" s="395"/>
      <c r="I177" s="395"/>
      <c r="J177" s="251"/>
      <c r="K177" s="395"/>
      <c r="L177" s="395"/>
      <c r="M177" s="395"/>
      <c r="N177" s="251"/>
      <c r="O177" s="395"/>
      <c r="P177" s="395"/>
      <c r="Q177" s="395"/>
      <c r="R177" s="395"/>
      <c r="S177" s="395"/>
      <c r="T177" s="395"/>
      <c r="U177" s="395"/>
      <c r="V177" s="395"/>
      <c r="W177" s="395"/>
      <c r="X177" s="395"/>
      <c r="Y177" s="395"/>
      <c r="Z177" s="395"/>
      <c r="AA177" s="395"/>
      <c r="AB177" s="395"/>
      <c r="AC177" s="395"/>
      <c r="AD177" s="395"/>
    </row>
    <row r="178" ht="12.75" customHeight="1">
      <c r="A178" s="173"/>
      <c r="B178" s="395"/>
      <c r="C178" s="395"/>
      <c r="D178" s="395"/>
      <c r="E178" s="395"/>
      <c r="F178" s="395"/>
      <c r="G178" s="395"/>
      <c r="H178" s="395"/>
      <c r="I178" s="395"/>
      <c r="J178" s="251"/>
      <c r="K178" s="395"/>
      <c r="L178" s="395"/>
      <c r="M178" s="395"/>
      <c r="N178" s="251"/>
      <c r="O178" s="395"/>
      <c r="P178" s="395"/>
      <c r="Q178" s="395"/>
      <c r="R178" s="395"/>
      <c r="S178" s="395"/>
      <c r="T178" s="395"/>
      <c r="U178" s="395"/>
      <c r="V178" s="395"/>
      <c r="W178" s="395"/>
      <c r="X178" s="395"/>
      <c r="Y178" s="395"/>
      <c r="Z178" s="395"/>
      <c r="AA178" s="395"/>
      <c r="AB178" s="395"/>
      <c r="AC178" s="395"/>
      <c r="AD178" s="395"/>
    </row>
    <row r="179" ht="12.75" customHeight="1">
      <c r="A179" s="173"/>
      <c r="B179" s="395"/>
      <c r="C179" s="395"/>
      <c r="D179" s="395"/>
      <c r="E179" s="395"/>
      <c r="F179" s="395"/>
      <c r="G179" s="395"/>
      <c r="H179" s="395"/>
      <c r="I179" s="395"/>
      <c r="J179" s="251"/>
      <c r="K179" s="395"/>
      <c r="L179" s="395"/>
      <c r="M179" s="395"/>
      <c r="N179" s="251"/>
      <c r="O179" s="395"/>
      <c r="P179" s="395"/>
      <c r="Q179" s="395"/>
      <c r="R179" s="395"/>
      <c r="S179" s="395"/>
      <c r="T179" s="395"/>
      <c r="U179" s="395"/>
      <c r="V179" s="395"/>
      <c r="W179" s="395"/>
      <c r="X179" s="395"/>
      <c r="Y179" s="395"/>
      <c r="Z179" s="395"/>
      <c r="AA179" s="395"/>
      <c r="AB179" s="395"/>
      <c r="AC179" s="395"/>
      <c r="AD179" s="395"/>
    </row>
    <row r="180" ht="12.75" customHeight="1">
      <c r="A180" s="173"/>
      <c r="B180" s="395"/>
      <c r="C180" s="395"/>
      <c r="D180" s="395"/>
      <c r="E180" s="395"/>
      <c r="F180" s="395"/>
      <c r="G180" s="395"/>
      <c r="H180" s="395"/>
      <c r="I180" s="395"/>
      <c r="J180" s="251"/>
      <c r="K180" s="395"/>
      <c r="L180" s="395"/>
      <c r="M180" s="395"/>
      <c r="N180" s="251"/>
      <c r="O180" s="395"/>
      <c r="P180" s="395"/>
      <c r="Q180" s="395"/>
      <c r="R180" s="395"/>
      <c r="S180" s="395"/>
      <c r="T180" s="395"/>
      <c r="U180" s="395"/>
      <c r="V180" s="395"/>
      <c r="W180" s="395"/>
      <c r="X180" s="395"/>
      <c r="Y180" s="395"/>
      <c r="Z180" s="395"/>
      <c r="AA180" s="395"/>
      <c r="AB180" s="395"/>
      <c r="AC180" s="395"/>
      <c r="AD180" s="395"/>
    </row>
    <row r="181" ht="12.75" customHeight="1">
      <c r="A181" s="173"/>
      <c r="B181" s="395"/>
      <c r="C181" s="395"/>
      <c r="D181" s="395"/>
      <c r="E181" s="395"/>
      <c r="F181" s="395"/>
      <c r="G181" s="395"/>
      <c r="H181" s="395"/>
      <c r="I181" s="395"/>
      <c r="J181" s="251"/>
      <c r="K181" s="395"/>
      <c r="L181" s="395"/>
      <c r="M181" s="395"/>
      <c r="N181" s="251"/>
      <c r="O181" s="395"/>
      <c r="P181" s="395"/>
      <c r="Q181" s="395"/>
      <c r="R181" s="395"/>
      <c r="S181" s="395"/>
      <c r="T181" s="395"/>
      <c r="U181" s="395"/>
      <c r="V181" s="395"/>
      <c r="W181" s="395"/>
      <c r="X181" s="395"/>
      <c r="Y181" s="395"/>
      <c r="Z181" s="395"/>
      <c r="AA181" s="395"/>
      <c r="AB181" s="395"/>
      <c r="AC181" s="395"/>
      <c r="AD181" s="395"/>
    </row>
    <row r="182" ht="12.75" customHeight="1">
      <c r="A182" s="173"/>
      <c r="B182" s="395"/>
      <c r="C182" s="395"/>
      <c r="D182" s="395"/>
      <c r="E182" s="395"/>
      <c r="F182" s="395"/>
      <c r="G182" s="395"/>
      <c r="H182" s="395"/>
      <c r="I182" s="395"/>
      <c r="J182" s="251"/>
      <c r="K182" s="395"/>
      <c r="L182" s="395"/>
      <c r="M182" s="395"/>
      <c r="N182" s="251"/>
      <c r="O182" s="395"/>
      <c r="P182" s="395"/>
      <c r="Q182" s="395"/>
      <c r="R182" s="395"/>
      <c r="S182" s="395"/>
      <c r="T182" s="395"/>
      <c r="U182" s="395"/>
      <c r="V182" s="395"/>
      <c r="W182" s="395"/>
      <c r="X182" s="395"/>
      <c r="Y182" s="395"/>
      <c r="Z182" s="395"/>
      <c r="AA182" s="395"/>
      <c r="AB182" s="395"/>
      <c r="AC182" s="395"/>
      <c r="AD182" s="395"/>
    </row>
    <row r="183" ht="12.75" customHeight="1">
      <c r="A183" s="173"/>
      <c r="B183" s="395"/>
      <c r="C183" s="395"/>
      <c r="D183" s="395"/>
      <c r="E183" s="395"/>
      <c r="F183" s="395"/>
      <c r="G183" s="395"/>
      <c r="H183" s="395"/>
      <c r="I183" s="395"/>
      <c r="J183" s="251"/>
      <c r="K183" s="395"/>
      <c r="L183" s="395"/>
      <c r="M183" s="395"/>
      <c r="N183" s="251"/>
      <c r="O183" s="395"/>
      <c r="P183" s="395"/>
      <c r="Q183" s="395"/>
      <c r="R183" s="395"/>
      <c r="S183" s="395"/>
      <c r="T183" s="395"/>
      <c r="U183" s="395"/>
      <c r="V183" s="395"/>
      <c r="W183" s="395"/>
      <c r="X183" s="395"/>
      <c r="Y183" s="395"/>
      <c r="Z183" s="395"/>
      <c r="AA183" s="395"/>
      <c r="AB183" s="395"/>
      <c r="AC183" s="395"/>
      <c r="AD183" s="395"/>
    </row>
    <row r="184" ht="12.75" customHeight="1">
      <c r="A184" s="173"/>
      <c r="B184" s="395"/>
      <c r="C184" s="395"/>
      <c r="D184" s="395"/>
      <c r="E184" s="395"/>
      <c r="F184" s="395"/>
      <c r="G184" s="395"/>
      <c r="H184" s="395"/>
      <c r="I184" s="395"/>
      <c r="J184" s="251"/>
      <c r="K184" s="395"/>
      <c r="L184" s="395"/>
      <c r="M184" s="395"/>
      <c r="N184" s="251"/>
      <c r="O184" s="395"/>
      <c r="P184" s="395"/>
      <c r="Q184" s="395"/>
      <c r="R184" s="395"/>
      <c r="S184" s="395"/>
      <c r="T184" s="395"/>
      <c r="U184" s="395"/>
      <c r="V184" s="395"/>
      <c r="W184" s="395"/>
      <c r="X184" s="395"/>
      <c r="Y184" s="395"/>
      <c r="Z184" s="395"/>
      <c r="AA184" s="395"/>
      <c r="AB184" s="395"/>
      <c r="AC184" s="395"/>
      <c r="AD184" s="395"/>
    </row>
    <row r="185" ht="12.75" customHeight="1">
      <c r="A185" s="173"/>
      <c r="B185" s="395"/>
      <c r="C185" s="395"/>
      <c r="D185" s="395"/>
      <c r="E185" s="395"/>
      <c r="F185" s="395"/>
      <c r="G185" s="395"/>
      <c r="H185" s="395"/>
      <c r="I185" s="395"/>
      <c r="J185" s="251"/>
      <c r="K185" s="395"/>
      <c r="L185" s="395"/>
      <c r="M185" s="395"/>
      <c r="N185" s="251"/>
      <c r="O185" s="395"/>
      <c r="P185" s="395"/>
      <c r="Q185" s="395"/>
      <c r="R185" s="395"/>
      <c r="S185" s="395"/>
      <c r="T185" s="395"/>
      <c r="U185" s="395"/>
      <c r="V185" s="395"/>
      <c r="W185" s="395"/>
      <c r="X185" s="395"/>
      <c r="Y185" s="395"/>
      <c r="Z185" s="395"/>
      <c r="AA185" s="395"/>
      <c r="AB185" s="395"/>
      <c r="AC185" s="395"/>
      <c r="AD185" s="395"/>
    </row>
    <row r="186" ht="12.75" customHeight="1">
      <c r="A186" s="173"/>
      <c r="B186" s="395"/>
      <c r="C186" s="395"/>
      <c r="D186" s="395"/>
      <c r="E186" s="395"/>
      <c r="F186" s="395"/>
      <c r="G186" s="395"/>
      <c r="H186" s="395"/>
      <c r="I186" s="395"/>
      <c r="J186" s="251"/>
      <c r="K186" s="395"/>
      <c r="L186" s="395"/>
      <c r="M186" s="395"/>
      <c r="N186" s="251"/>
      <c r="O186" s="395"/>
      <c r="P186" s="395"/>
      <c r="Q186" s="395"/>
      <c r="R186" s="395"/>
      <c r="S186" s="395"/>
      <c r="T186" s="395"/>
      <c r="U186" s="395"/>
      <c r="V186" s="395"/>
      <c r="W186" s="395"/>
      <c r="X186" s="395"/>
      <c r="Y186" s="395"/>
      <c r="Z186" s="395"/>
      <c r="AA186" s="395"/>
      <c r="AB186" s="395"/>
      <c r="AC186" s="395"/>
      <c r="AD186" s="395"/>
    </row>
    <row r="187" ht="12.75" customHeight="1">
      <c r="A187" s="173"/>
      <c r="B187" s="395"/>
      <c r="C187" s="395"/>
      <c r="D187" s="395"/>
      <c r="E187" s="395"/>
      <c r="F187" s="395"/>
      <c r="G187" s="395"/>
      <c r="H187" s="395"/>
      <c r="I187" s="395"/>
      <c r="J187" s="251"/>
      <c r="K187" s="395"/>
      <c r="L187" s="395"/>
      <c r="M187" s="395"/>
      <c r="N187" s="251"/>
      <c r="O187" s="395"/>
      <c r="P187" s="395"/>
      <c r="Q187" s="395"/>
      <c r="R187" s="395"/>
      <c r="S187" s="395"/>
      <c r="T187" s="395"/>
      <c r="U187" s="395"/>
      <c r="V187" s="395"/>
      <c r="W187" s="395"/>
      <c r="X187" s="395"/>
      <c r="Y187" s="395"/>
      <c r="Z187" s="395"/>
      <c r="AA187" s="395"/>
      <c r="AB187" s="395"/>
      <c r="AC187" s="395"/>
      <c r="AD187" s="395"/>
    </row>
    <row r="188" ht="12.75" customHeight="1">
      <c r="A188" s="173"/>
      <c r="B188" s="395"/>
      <c r="C188" s="395"/>
      <c r="D188" s="395"/>
      <c r="E188" s="395"/>
      <c r="F188" s="395"/>
      <c r="G188" s="395"/>
      <c r="H188" s="395"/>
      <c r="I188" s="395"/>
      <c r="J188" s="251"/>
      <c r="K188" s="395"/>
      <c r="L188" s="395"/>
      <c r="M188" s="395"/>
      <c r="N188" s="251"/>
      <c r="O188" s="395"/>
      <c r="P188" s="395"/>
      <c r="Q188" s="395"/>
      <c r="R188" s="395"/>
      <c r="S188" s="395"/>
      <c r="T188" s="395"/>
      <c r="U188" s="395"/>
      <c r="V188" s="395"/>
      <c r="W188" s="395"/>
      <c r="X188" s="395"/>
      <c r="Y188" s="395"/>
      <c r="Z188" s="395"/>
      <c r="AA188" s="395"/>
      <c r="AB188" s="395"/>
      <c r="AC188" s="395"/>
      <c r="AD188" s="395"/>
    </row>
    <row r="189" ht="12.75" customHeight="1">
      <c r="A189" s="173"/>
      <c r="B189" s="395"/>
      <c r="C189" s="395"/>
      <c r="D189" s="395"/>
      <c r="E189" s="395"/>
      <c r="F189" s="395"/>
      <c r="G189" s="395"/>
      <c r="H189" s="395"/>
      <c r="I189" s="395"/>
      <c r="J189" s="251"/>
      <c r="K189" s="395"/>
      <c r="L189" s="395"/>
      <c r="M189" s="395"/>
      <c r="N189" s="251"/>
      <c r="O189" s="395"/>
      <c r="P189" s="395"/>
      <c r="Q189" s="395"/>
      <c r="R189" s="395"/>
      <c r="S189" s="395"/>
      <c r="T189" s="395"/>
      <c r="U189" s="395"/>
      <c r="V189" s="395"/>
      <c r="W189" s="395"/>
      <c r="X189" s="395"/>
      <c r="Y189" s="395"/>
      <c r="Z189" s="395"/>
      <c r="AA189" s="395"/>
      <c r="AB189" s="395"/>
      <c r="AC189" s="395"/>
      <c r="AD189" s="395"/>
    </row>
    <row r="190" ht="12.75" customHeight="1">
      <c r="A190" s="173"/>
      <c r="B190" s="395"/>
      <c r="C190" s="395"/>
      <c r="D190" s="395"/>
      <c r="E190" s="395"/>
      <c r="F190" s="395"/>
      <c r="G190" s="395"/>
      <c r="H190" s="395"/>
      <c r="I190" s="395"/>
      <c r="J190" s="251"/>
      <c r="K190" s="395"/>
      <c r="L190" s="395"/>
      <c r="M190" s="395"/>
      <c r="N190" s="251"/>
      <c r="O190" s="395"/>
      <c r="P190" s="395"/>
      <c r="Q190" s="395"/>
      <c r="R190" s="395"/>
      <c r="S190" s="395"/>
      <c r="T190" s="395"/>
      <c r="U190" s="395"/>
      <c r="V190" s="395"/>
      <c r="W190" s="395"/>
      <c r="X190" s="395"/>
      <c r="Y190" s="395"/>
      <c r="Z190" s="395"/>
      <c r="AA190" s="395"/>
      <c r="AB190" s="395"/>
      <c r="AC190" s="395"/>
      <c r="AD190" s="395"/>
    </row>
    <row r="191" ht="12.75" customHeight="1">
      <c r="A191" s="173"/>
      <c r="B191" s="395"/>
      <c r="C191" s="395"/>
      <c r="D191" s="395"/>
      <c r="E191" s="395"/>
      <c r="F191" s="395"/>
      <c r="G191" s="395"/>
      <c r="H191" s="395"/>
      <c r="I191" s="395"/>
      <c r="J191" s="251"/>
      <c r="K191" s="395"/>
      <c r="L191" s="395"/>
      <c r="M191" s="395"/>
      <c r="N191" s="251"/>
      <c r="O191" s="395"/>
      <c r="P191" s="395"/>
      <c r="Q191" s="395"/>
      <c r="R191" s="395"/>
      <c r="S191" s="395"/>
      <c r="T191" s="395"/>
      <c r="U191" s="395"/>
      <c r="V191" s="395"/>
      <c r="W191" s="395"/>
      <c r="X191" s="395"/>
      <c r="Y191" s="395"/>
      <c r="Z191" s="395"/>
      <c r="AA191" s="395"/>
      <c r="AB191" s="395"/>
      <c r="AC191" s="395"/>
      <c r="AD191" s="395"/>
    </row>
    <row r="192" ht="12.75" customHeight="1">
      <c r="A192" s="173"/>
      <c r="B192" s="395"/>
      <c r="C192" s="395"/>
      <c r="D192" s="395"/>
      <c r="E192" s="395"/>
      <c r="F192" s="395"/>
      <c r="G192" s="395"/>
      <c r="H192" s="395"/>
      <c r="I192" s="395"/>
      <c r="J192" s="251"/>
      <c r="K192" s="395"/>
      <c r="L192" s="395"/>
      <c r="M192" s="395"/>
      <c r="N192" s="251"/>
      <c r="O192" s="395"/>
      <c r="P192" s="395"/>
      <c r="Q192" s="395"/>
      <c r="R192" s="395"/>
      <c r="S192" s="395"/>
      <c r="T192" s="395"/>
      <c r="U192" s="395"/>
      <c r="V192" s="395"/>
      <c r="W192" s="395"/>
      <c r="X192" s="395"/>
      <c r="Y192" s="395"/>
      <c r="Z192" s="395"/>
      <c r="AA192" s="395"/>
      <c r="AB192" s="395"/>
      <c r="AC192" s="395"/>
      <c r="AD192" s="395"/>
    </row>
    <row r="193" ht="12.75" customHeight="1">
      <c r="A193" s="173"/>
      <c r="B193" s="395"/>
      <c r="C193" s="395"/>
      <c r="D193" s="395"/>
      <c r="E193" s="395"/>
      <c r="F193" s="395"/>
      <c r="G193" s="395"/>
      <c r="H193" s="395"/>
      <c r="I193" s="395"/>
      <c r="J193" s="251"/>
      <c r="K193" s="395"/>
      <c r="L193" s="395"/>
      <c r="M193" s="395"/>
      <c r="N193" s="251"/>
      <c r="O193" s="395"/>
      <c r="P193" s="395"/>
      <c r="Q193" s="395"/>
      <c r="R193" s="395"/>
      <c r="S193" s="395"/>
      <c r="T193" s="395"/>
      <c r="U193" s="395"/>
      <c r="V193" s="395"/>
      <c r="W193" s="395"/>
      <c r="X193" s="395"/>
      <c r="Y193" s="395"/>
      <c r="Z193" s="395"/>
      <c r="AA193" s="395"/>
      <c r="AB193" s="395"/>
      <c r="AC193" s="395"/>
      <c r="AD193" s="395"/>
    </row>
    <row r="194" ht="12.75" customHeight="1">
      <c r="A194" s="173"/>
      <c r="B194" s="395"/>
      <c r="C194" s="395"/>
      <c r="D194" s="395"/>
      <c r="E194" s="395"/>
      <c r="F194" s="395"/>
      <c r="G194" s="395"/>
      <c r="H194" s="395"/>
      <c r="I194" s="395"/>
      <c r="J194" s="251"/>
      <c r="K194" s="395"/>
      <c r="L194" s="395"/>
      <c r="M194" s="395"/>
      <c r="N194" s="251"/>
      <c r="O194" s="395"/>
      <c r="P194" s="395"/>
      <c r="Q194" s="395"/>
      <c r="R194" s="395"/>
      <c r="S194" s="395"/>
      <c r="T194" s="395"/>
      <c r="U194" s="395"/>
      <c r="V194" s="395"/>
      <c r="W194" s="395"/>
      <c r="X194" s="395"/>
      <c r="Y194" s="395"/>
      <c r="Z194" s="395"/>
      <c r="AA194" s="395"/>
      <c r="AB194" s="395"/>
      <c r="AC194" s="395"/>
      <c r="AD194" s="395"/>
    </row>
    <row r="195" ht="12.75" customHeight="1">
      <c r="A195" s="173"/>
      <c r="B195" s="395"/>
      <c r="C195" s="395"/>
      <c r="D195" s="395"/>
      <c r="E195" s="395"/>
      <c r="F195" s="395"/>
      <c r="G195" s="395"/>
      <c r="H195" s="395"/>
      <c r="I195" s="395"/>
      <c r="J195" s="251"/>
      <c r="K195" s="395"/>
      <c r="L195" s="395"/>
      <c r="M195" s="395"/>
      <c r="N195" s="251"/>
      <c r="O195" s="395"/>
      <c r="P195" s="395"/>
      <c r="Q195" s="395"/>
      <c r="R195" s="395"/>
      <c r="S195" s="395"/>
      <c r="T195" s="395"/>
      <c r="U195" s="395"/>
      <c r="V195" s="395"/>
      <c r="W195" s="395"/>
      <c r="X195" s="395"/>
      <c r="Y195" s="395"/>
      <c r="Z195" s="395"/>
      <c r="AA195" s="395"/>
      <c r="AB195" s="395"/>
      <c r="AC195" s="395"/>
      <c r="AD195" s="395"/>
    </row>
    <row r="196" ht="12.75" customHeight="1">
      <c r="A196" s="173"/>
      <c r="B196" s="395"/>
      <c r="C196" s="395"/>
      <c r="D196" s="395"/>
      <c r="E196" s="395"/>
      <c r="F196" s="395"/>
      <c r="G196" s="395"/>
      <c r="H196" s="395"/>
      <c r="I196" s="395"/>
      <c r="J196" s="251"/>
      <c r="K196" s="395"/>
      <c r="L196" s="395"/>
      <c r="M196" s="395"/>
      <c r="N196" s="251"/>
      <c r="O196" s="395"/>
      <c r="P196" s="395"/>
      <c r="Q196" s="395"/>
      <c r="R196" s="395"/>
      <c r="S196" s="395"/>
      <c r="T196" s="395"/>
      <c r="U196" s="395"/>
      <c r="V196" s="395"/>
      <c r="W196" s="395"/>
      <c r="X196" s="395"/>
      <c r="Y196" s="395"/>
      <c r="Z196" s="395"/>
      <c r="AA196" s="395"/>
      <c r="AB196" s="395"/>
      <c r="AC196" s="395"/>
      <c r="AD196" s="395"/>
    </row>
    <row r="197" ht="12.75" customHeight="1">
      <c r="A197" s="173"/>
      <c r="B197" s="395"/>
      <c r="C197" s="395"/>
      <c r="D197" s="395"/>
      <c r="E197" s="395"/>
      <c r="F197" s="395"/>
      <c r="G197" s="395"/>
      <c r="H197" s="395"/>
      <c r="I197" s="395"/>
      <c r="J197" s="251"/>
      <c r="K197" s="395"/>
      <c r="L197" s="395"/>
      <c r="M197" s="395"/>
      <c r="N197" s="251"/>
      <c r="O197" s="395"/>
      <c r="P197" s="395"/>
      <c r="Q197" s="395"/>
      <c r="R197" s="395"/>
      <c r="S197" s="395"/>
      <c r="T197" s="395"/>
      <c r="U197" s="395"/>
      <c r="V197" s="395"/>
      <c r="W197" s="395"/>
      <c r="X197" s="395"/>
      <c r="Y197" s="395"/>
      <c r="Z197" s="395"/>
      <c r="AA197" s="395"/>
      <c r="AB197" s="395"/>
      <c r="AC197" s="395"/>
      <c r="AD197" s="395"/>
    </row>
    <row r="198" ht="12.75" customHeight="1">
      <c r="A198" s="173"/>
      <c r="B198" s="395"/>
      <c r="C198" s="395"/>
      <c r="D198" s="395"/>
      <c r="E198" s="395"/>
      <c r="F198" s="395"/>
      <c r="G198" s="395"/>
      <c r="H198" s="395"/>
      <c r="I198" s="395"/>
      <c r="J198" s="251"/>
      <c r="K198" s="395"/>
      <c r="L198" s="395"/>
      <c r="M198" s="395"/>
      <c r="N198" s="251"/>
      <c r="O198" s="395"/>
      <c r="P198" s="395"/>
      <c r="Q198" s="395"/>
      <c r="R198" s="395"/>
      <c r="S198" s="395"/>
      <c r="T198" s="395"/>
      <c r="U198" s="395"/>
      <c r="V198" s="395"/>
      <c r="W198" s="395"/>
      <c r="X198" s="395"/>
      <c r="Y198" s="395"/>
      <c r="Z198" s="395"/>
      <c r="AA198" s="395"/>
      <c r="AB198" s="395"/>
      <c r="AC198" s="395"/>
      <c r="AD198" s="395"/>
    </row>
    <row r="199" ht="12.75" customHeight="1">
      <c r="A199" s="173"/>
      <c r="B199" s="395"/>
      <c r="C199" s="395"/>
      <c r="D199" s="395"/>
      <c r="E199" s="395"/>
      <c r="F199" s="395"/>
      <c r="G199" s="395"/>
      <c r="H199" s="395"/>
      <c r="I199" s="395"/>
      <c r="J199" s="251"/>
      <c r="K199" s="395"/>
      <c r="L199" s="395"/>
      <c r="M199" s="395"/>
      <c r="N199" s="251"/>
      <c r="O199" s="395"/>
      <c r="P199" s="395"/>
      <c r="Q199" s="395"/>
      <c r="R199" s="395"/>
      <c r="S199" s="395"/>
      <c r="T199" s="395"/>
      <c r="U199" s="395"/>
      <c r="V199" s="395"/>
      <c r="W199" s="395"/>
      <c r="X199" s="395"/>
      <c r="Y199" s="395"/>
      <c r="Z199" s="395"/>
      <c r="AA199" s="395"/>
      <c r="AB199" s="395"/>
      <c r="AC199" s="395"/>
      <c r="AD199" s="395"/>
    </row>
    <row r="200" ht="12.75" customHeight="1">
      <c r="A200" s="173"/>
      <c r="B200" s="395"/>
      <c r="C200" s="395"/>
      <c r="D200" s="395"/>
      <c r="E200" s="395"/>
      <c r="F200" s="395"/>
      <c r="G200" s="395"/>
      <c r="H200" s="395"/>
      <c r="I200" s="395"/>
      <c r="J200" s="251"/>
      <c r="K200" s="395"/>
      <c r="L200" s="395"/>
      <c r="M200" s="395"/>
      <c r="N200" s="251"/>
      <c r="O200" s="395"/>
      <c r="P200" s="395"/>
      <c r="Q200" s="395"/>
      <c r="R200" s="395"/>
      <c r="S200" s="395"/>
      <c r="T200" s="395"/>
      <c r="U200" s="395"/>
      <c r="V200" s="395"/>
      <c r="W200" s="395"/>
      <c r="X200" s="395"/>
      <c r="Y200" s="395"/>
      <c r="Z200" s="395"/>
      <c r="AA200" s="395"/>
      <c r="AB200" s="395"/>
      <c r="AC200" s="395"/>
      <c r="AD200" s="395"/>
    </row>
    <row r="201" ht="12.75" customHeight="1">
      <c r="A201" s="173"/>
      <c r="B201" s="395"/>
      <c r="C201" s="395"/>
      <c r="D201" s="395"/>
      <c r="E201" s="395"/>
      <c r="F201" s="395"/>
      <c r="G201" s="395"/>
      <c r="H201" s="395"/>
      <c r="I201" s="395"/>
      <c r="J201" s="251"/>
      <c r="K201" s="395"/>
      <c r="L201" s="395"/>
      <c r="M201" s="395"/>
      <c r="N201" s="251"/>
      <c r="O201" s="395"/>
      <c r="P201" s="395"/>
      <c r="Q201" s="395"/>
      <c r="R201" s="395"/>
      <c r="S201" s="395"/>
      <c r="T201" s="395"/>
      <c r="U201" s="395"/>
      <c r="V201" s="395"/>
      <c r="W201" s="395"/>
      <c r="X201" s="395"/>
      <c r="Y201" s="395"/>
      <c r="Z201" s="395"/>
      <c r="AA201" s="395"/>
      <c r="AB201" s="395"/>
      <c r="AC201" s="395"/>
      <c r="AD201" s="395"/>
    </row>
    <row r="202" ht="12.75" customHeight="1">
      <c r="A202" s="173"/>
      <c r="B202" s="395"/>
      <c r="C202" s="395"/>
      <c r="D202" s="395"/>
      <c r="E202" s="395"/>
      <c r="F202" s="395"/>
      <c r="G202" s="395"/>
      <c r="H202" s="395"/>
      <c r="I202" s="395"/>
      <c r="J202" s="251"/>
      <c r="K202" s="395"/>
      <c r="L202" s="395"/>
      <c r="M202" s="395"/>
      <c r="N202" s="251"/>
      <c r="O202" s="395"/>
      <c r="P202" s="395"/>
      <c r="Q202" s="395"/>
      <c r="R202" s="395"/>
      <c r="S202" s="395"/>
      <c r="T202" s="395"/>
      <c r="U202" s="395"/>
      <c r="V202" s="395"/>
      <c r="W202" s="395"/>
      <c r="X202" s="395"/>
      <c r="Y202" s="395"/>
      <c r="Z202" s="395"/>
      <c r="AA202" s="395"/>
      <c r="AB202" s="395"/>
      <c r="AC202" s="395"/>
      <c r="AD202" s="395"/>
    </row>
    <row r="203" ht="12.75" customHeight="1">
      <c r="A203" s="173"/>
      <c r="B203" s="395"/>
      <c r="C203" s="395"/>
      <c r="D203" s="395"/>
      <c r="E203" s="395"/>
      <c r="F203" s="395"/>
      <c r="G203" s="395"/>
      <c r="H203" s="395"/>
      <c r="I203" s="395"/>
      <c r="J203" s="251"/>
      <c r="K203" s="395"/>
      <c r="L203" s="395"/>
      <c r="M203" s="395"/>
      <c r="N203" s="251"/>
      <c r="O203" s="395"/>
      <c r="P203" s="395"/>
      <c r="Q203" s="395"/>
      <c r="R203" s="395"/>
      <c r="S203" s="395"/>
      <c r="T203" s="395"/>
      <c r="U203" s="395"/>
      <c r="V203" s="395"/>
      <c r="W203" s="395"/>
      <c r="X203" s="395"/>
      <c r="Y203" s="395"/>
      <c r="Z203" s="395"/>
      <c r="AA203" s="395"/>
      <c r="AB203" s="395"/>
      <c r="AC203" s="395"/>
      <c r="AD203" s="395"/>
    </row>
    <row r="204" ht="12.75" customHeight="1">
      <c r="A204" s="173"/>
      <c r="B204" s="395"/>
      <c r="C204" s="395"/>
      <c r="D204" s="395"/>
      <c r="E204" s="395"/>
      <c r="F204" s="395"/>
      <c r="G204" s="395"/>
      <c r="H204" s="395"/>
      <c r="I204" s="395"/>
      <c r="J204" s="251"/>
      <c r="K204" s="395"/>
      <c r="L204" s="395"/>
      <c r="M204" s="395"/>
      <c r="N204" s="251"/>
      <c r="O204" s="395"/>
      <c r="P204" s="395"/>
      <c r="Q204" s="395"/>
      <c r="R204" s="395"/>
      <c r="S204" s="395"/>
      <c r="T204" s="395"/>
      <c r="U204" s="395"/>
      <c r="V204" s="395"/>
      <c r="W204" s="395"/>
      <c r="X204" s="395"/>
      <c r="Y204" s="395"/>
      <c r="Z204" s="395"/>
      <c r="AA204" s="395"/>
      <c r="AB204" s="395"/>
      <c r="AC204" s="395"/>
      <c r="AD204" s="395"/>
    </row>
    <row r="205" ht="12.75" customHeight="1">
      <c r="A205" s="173"/>
      <c r="B205" s="395"/>
      <c r="C205" s="395"/>
      <c r="D205" s="395"/>
      <c r="E205" s="395"/>
      <c r="F205" s="395"/>
      <c r="G205" s="395"/>
      <c r="H205" s="395"/>
      <c r="I205" s="395"/>
      <c r="J205" s="251"/>
      <c r="K205" s="395"/>
      <c r="L205" s="395"/>
      <c r="M205" s="395"/>
      <c r="N205" s="251"/>
      <c r="O205" s="395"/>
      <c r="P205" s="395"/>
      <c r="Q205" s="395"/>
      <c r="R205" s="395"/>
      <c r="S205" s="395"/>
      <c r="T205" s="395"/>
      <c r="U205" s="395"/>
      <c r="V205" s="395"/>
      <c r="W205" s="395"/>
      <c r="X205" s="395"/>
      <c r="Y205" s="395"/>
      <c r="Z205" s="395"/>
      <c r="AA205" s="395"/>
      <c r="AB205" s="395"/>
      <c r="AC205" s="395"/>
      <c r="AD205" s="395"/>
    </row>
    <row r="206" ht="12.75" customHeight="1">
      <c r="A206" s="173"/>
      <c r="B206" s="395"/>
      <c r="C206" s="395"/>
      <c r="D206" s="395"/>
      <c r="E206" s="395"/>
      <c r="F206" s="395"/>
      <c r="G206" s="395"/>
      <c r="H206" s="395"/>
      <c r="I206" s="395"/>
      <c r="J206" s="251"/>
      <c r="K206" s="395"/>
      <c r="L206" s="395"/>
      <c r="M206" s="395"/>
      <c r="N206" s="251"/>
      <c r="O206" s="395"/>
      <c r="P206" s="395"/>
      <c r="Q206" s="395"/>
      <c r="R206" s="395"/>
      <c r="S206" s="395"/>
      <c r="T206" s="395"/>
      <c r="U206" s="395"/>
      <c r="V206" s="395"/>
      <c r="W206" s="395"/>
      <c r="X206" s="395"/>
      <c r="Y206" s="395"/>
      <c r="Z206" s="395"/>
      <c r="AA206" s="395"/>
      <c r="AB206" s="395"/>
      <c r="AC206" s="395"/>
      <c r="AD206" s="395"/>
    </row>
    <row r="207" ht="12.75" customHeight="1">
      <c r="A207" s="173"/>
      <c r="B207" s="395"/>
      <c r="C207" s="395"/>
      <c r="D207" s="395"/>
      <c r="E207" s="395"/>
      <c r="F207" s="395"/>
      <c r="G207" s="395"/>
      <c r="H207" s="395"/>
      <c r="I207" s="395"/>
      <c r="J207" s="251"/>
      <c r="K207" s="395"/>
      <c r="L207" s="395"/>
      <c r="M207" s="395"/>
      <c r="N207" s="251"/>
      <c r="O207" s="395"/>
      <c r="P207" s="395"/>
      <c r="Q207" s="395"/>
      <c r="R207" s="395"/>
      <c r="S207" s="395"/>
      <c r="T207" s="395"/>
      <c r="U207" s="395"/>
      <c r="V207" s="395"/>
      <c r="W207" s="395"/>
      <c r="X207" s="395"/>
      <c r="Y207" s="395"/>
      <c r="Z207" s="395"/>
      <c r="AA207" s="395"/>
      <c r="AB207" s="395"/>
      <c r="AC207" s="395"/>
      <c r="AD207" s="395"/>
    </row>
    <row r="208" ht="12.75" customHeight="1">
      <c r="A208" s="173"/>
      <c r="B208" s="395"/>
      <c r="C208" s="395"/>
      <c r="D208" s="395"/>
      <c r="E208" s="395"/>
      <c r="F208" s="395"/>
      <c r="G208" s="395"/>
      <c r="H208" s="395"/>
      <c r="I208" s="395"/>
      <c r="J208" s="251"/>
      <c r="K208" s="395"/>
      <c r="L208" s="395"/>
      <c r="M208" s="395"/>
      <c r="N208" s="251"/>
      <c r="O208" s="395"/>
      <c r="P208" s="395"/>
      <c r="Q208" s="395"/>
      <c r="R208" s="395"/>
      <c r="S208" s="395"/>
      <c r="T208" s="395"/>
      <c r="U208" s="395"/>
      <c r="V208" s="395"/>
      <c r="W208" s="395"/>
      <c r="X208" s="395"/>
      <c r="Y208" s="395"/>
      <c r="Z208" s="395"/>
      <c r="AA208" s="395"/>
      <c r="AB208" s="395"/>
      <c r="AC208" s="395"/>
      <c r="AD208" s="395"/>
    </row>
    <row r="209" ht="12.75" customHeight="1">
      <c r="A209" s="173"/>
      <c r="B209" s="395"/>
      <c r="C209" s="395"/>
      <c r="D209" s="395"/>
      <c r="E209" s="395"/>
      <c r="F209" s="395"/>
      <c r="G209" s="395"/>
      <c r="H209" s="395"/>
      <c r="I209" s="395"/>
      <c r="J209" s="251"/>
      <c r="K209" s="395"/>
      <c r="L209" s="395"/>
      <c r="M209" s="395"/>
      <c r="N209" s="251"/>
      <c r="O209" s="395"/>
      <c r="P209" s="395"/>
      <c r="Q209" s="395"/>
      <c r="R209" s="395"/>
      <c r="S209" s="395"/>
      <c r="T209" s="395"/>
      <c r="U209" s="395"/>
      <c r="V209" s="395"/>
      <c r="W209" s="395"/>
      <c r="X209" s="395"/>
      <c r="Y209" s="395"/>
      <c r="Z209" s="395"/>
      <c r="AA209" s="395"/>
      <c r="AB209" s="395"/>
      <c r="AC209" s="395"/>
      <c r="AD209" s="395"/>
    </row>
    <row r="210" ht="12.75" customHeight="1">
      <c r="A210" s="173"/>
      <c r="B210" s="395"/>
      <c r="C210" s="395"/>
      <c r="D210" s="395"/>
      <c r="E210" s="395"/>
      <c r="F210" s="395"/>
      <c r="G210" s="395"/>
      <c r="H210" s="395"/>
      <c r="I210" s="395"/>
      <c r="J210" s="251"/>
      <c r="K210" s="395"/>
      <c r="L210" s="395"/>
      <c r="M210" s="395"/>
      <c r="N210" s="251"/>
      <c r="O210" s="395"/>
      <c r="P210" s="395"/>
      <c r="Q210" s="395"/>
      <c r="R210" s="395"/>
      <c r="S210" s="395"/>
      <c r="T210" s="395"/>
      <c r="U210" s="395"/>
      <c r="V210" s="395"/>
      <c r="W210" s="395"/>
      <c r="X210" s="395"/>
      <c r="Y210" s="395"/>
      <c r="Z210" s="395"/>
      <c r="AA210" s="395"/>
      <c r="AB210" s="395"/>
      <c r="AC210" s="395"/>
      <c r="AD210" s="395"/>
    </row>
    <row r="211" ht="12.75" customHeight="1">
      <c r="A211" s="173"/>
      <c r="B211" s="395"/>
      <c r="C211" s="395"/>
      <c r="D211" s="395"/>
      <c r="E211" s="395"/>
      <c r="F211" s="395"/>
      <c r="G211" s="395"/>
      <c r="H211" s="395"/>
      <c r="I211" s="395"/>
      <c r="J211" s="251"/>
      <c r="K211" s="395"/>
      <c r="L211" s="395"/>
      <c r="M211" s="395"/>
      <c r="N211" s="251"/>
      <c r="O211" s="395"/>
      <c r="P211" s="395"/>
      <c r="Q211" s="395"/>
      <c r="R211" s="395"/>
      <c r="S211" s="395"/>
      <c r="T211" s="395"/>
      <c r="U211" s="395"/>
      <c r="V211" s="395"/>
      <c r="W211" s="395"/>
      <c r="X211" s="395"/>
      <c r="Y211" s="395"/>
      <c r="Z211" s="395"/>
      <c r="AA211" s="395"/>
      <c r="AB211" s="395"/>
      <c r="AC211" s="395"/>
      <c r="AD211" s="395"/>
    </row>
    <row r="212" ht="12.75" customHeight="1">
      <c r="A212" s="173"/>
      <c r="B212" s="395"/>
      <c r="C212" s="395"/>
      <c r="D212" s="395"/>
      <c r="E212" s="395"/>
      <c r="F212" s="395"/>
      <c r="G212" s="395"/>
      <c r="H212" s="395"/>
      <c r="I212" s="395"/>
      <c r="J212" s="251"/>
      <c r="K212" s="395"/>
      <c r="L212" s="395"/>
      <c r="M212" s="395"/>
      <c r="N212" s="251"/>
      <c r="O212" s="395"/>
      <c r="P212" s="395"/>
      <c r="Q212" s="395"/>
      <c r="R212" s="395"/>
      <c r="S212" s="395"/>
      <c r="T212" s="395"/>
      <c r="U212" s="395"/>
      <c r="V212" s="395"/>
      <c r="W212" s="395"/>
      <c r="X212" s="395"/>
      <c r="Y212" s="395"/>
      <c r="Z212" s="395"/>
      <c r="AA212" s="395"/>
      <c r="AB212" s="395"/>
      <c r="AC212" s="395"/>
      <c r="AD212" s="395"/>
    </row>
    <row r="213" ht="12.75" customHeight="1">
      <c r="A213" s="173"/>
      <c r="B213" s="395"/>
      <c r="C213" s="395"/>
      <c r="D213" s="395"/>
      <c r="E213" s="395"/>
      <c r="F213" s="395"/>
      <c r="G213" s="395"/>
      <c r="H213" s="395"/>
      <c r="I213" s="395"/>
      <c r="J213" s="251"/>
      <c r="K213" s="395"/>
      <c r="L213" s="395"/>
      <c r="M213" s="395"/>
      <c r="N213" s="251"/>
      <c r="O213" s="395"/>
      <c r="P213" s="395"/>
      <c r="Q213" s="395"/>
      <c r="R213" s="395"/>
      <c r="S213" s="395"/>
      <c r="T213" s="395"/>
      <c r="U213" s="395"/>
      <c r="V213" s="395"/>
      <c r="W213" s="395"/>
      <c r="X213" s="395"/>
      <c r="Y213" s="395"/>
      <c r="Z213" s="395"/>
      <c r="AA213" s="395"/>
      <c r="AB213" s="395"/>
      <c r="AC213" s="395"/>
      <c r="AD213" s="395"/>
    </row>
    <row r="214" ht="12.75" customHeight="1">
      <c r="A214" s="173"/>
      <c r="B214" s="395"/>
      <c r="C214" s="395"/>
      <c r="D214" s="395"/>
      <c r="E214" s="395"/>
      <c r="F214" s="395"/>
      <c r="G214" s="395"/>
      <c r="H214" s="395"/>
      <c r="I214" s="395"/>
      <c r="J214" s="251"/>
      <c r="K214" s="395"/>
      <c r="L214" s="395"/>
      <c r="M214" s="395"/>
      <c r="N214" s="251"/>
      <c r="O214" s="395"/>
      <c r="P214" s="395"/>
      <c r="Q214" s="395"/>
      <c r="R214" s="395"/>
      <c r="S214" s="395"/>
      <c r="T214" s="395"/>
      <c r="U214" s="395"/>
      <c r="V214" s="395"/>
      <c r="W214" s="395"/>
      <c r="X214" s="395"/>
      <c r="Y214" s="395"/>
      <c r="Z214" s="395"/>
      <c r="AA214" s="395"/>
      <c r="AB214" s="395"/>
      <c r="AC214" s="395"/>
      <c r="AD214" s="395"/>
    </row>
    <row r="215" ht="12.75" customHeight="1">
      <c r="A215" s="173"/>
      <c r="B215" s="395"/>
      <c r="C215" s="395"/>
      <c r="D215" s="395"/>
      <c r="E215" s="395"/>
      <c r="F215" s="395"/>
      <c r="G215" s="395"/>
      <c r="H215" s="395"/>
      <c r="I215" s="395"/>
      <c r="J215" s="251"/>
      <c r="K215" s="395"/>
      <c r="L215" s="395"/>
      <c r="M215" s="395"/>
      <c r="N215" s="251"/>
      <c r="O215" s="395"/>
      <c r="P215" s="395"/>
      <c r="Q215" s="395"/>
      <c r="R215" s="395"/>
      <c r="S215" s="395"/>
      <c r="T215" s="395"/>
      <c r="U215" s="395"/>
      <c r="V215" s="395"/>
      <c r="W215" s="395"/>
      <c r="X215" s="395"/>
      <c r="Y215" s="395"/>
      <c r="Z215" s="395"/>
      <c r="AA215" s="395"/>
      <c r="AB215" s="395"/>
      <c r="AC215" s="395"/>
      <c r="AD215" s="395"/>
    </row>
    <row r="216" ht="12.75" customHeight="1">
      <c r="A216" s="173"/>
      <c r="B216" s="395"/>
      <c r="C216" s="395"/>
      <c r="D216" s="395"/>
      <c r="E216" s="395"/>
      <c r="F216" s="395"/>
      <c r="G216" s="395"/>
      <c r="H216" s="395"/>
      <c r="I216" s="395"/>
      <c r="J216" s="251"/>
      <c r="K216" s="395"/>
      <c r="L216" s="395"/>
      <c r="M216" s="395"/>
      <c r="N216" s="251"/>
      <c r="O216" s="395"/>
      <c r="P216" s="395"/>
      <c r="Q216" s="395"/>
      <c r="R216" s="395"/>
      <c r="S216" s="395"/>
      <c r="T216" s="395"/>
      <c r="U216" s="395"/>
      <c r="V216" s="395"/>
      <c r="W216" s="395"/>
      <c r="X216" s="395"/>
      <c r="Y216" s="395"/>
      <c r="Z216" s="395"/>
      <c r="AA216" s="395"/>
      <c r="AB216" s="395"/>
      <c r="AC216" s="395"/>
      <c r="AD216" s="395"/>
    </row>
    <row r="217" ht="12.75" customHeight="1">
      <c r="A217" s="173"/>
      <c r="B217" s="395"/>
      <c r="C217" s="395"/>
      <c r="D217" s="395"/>
      <c r="E217" s="395"/>
      <c r="F217" s="395"/>
      <c r="G217" s="395"/>
      <c r="H217" s="395"/>
      <c r="I217" s="395"/>
      <c r="J217" s="251"/>
      <c r="K217" s="395"/>
      <c r="L217" s="395"/>
      <c r="M217" s="395"/>
      <c r="N217" s="251"/>
      <c r="O217" s="395"/>
      <c r="P217" s="395"/>
      <c r="Q217" s="395"/>
      <c r="R217" s="395"/>
      <c r="S217" s="395"/>
      <c r="T217" s="395"/>
      <c r="U217" s="395"/>
      <c r="V217" s="395"/>
      <c r="W217" s="395"/>
      <c r="X217" s="395"/>
      <c r="Y217" s="395"/>
      <c r="Z217" s="395"/>
      <c r="AA217" s="395"/>
      <c r="AB217" s="395"/>
      <c r="AC217" s="395"/>
      <c r="AD217" s="395"/>
    </row>
    <row r="218" ht="12.75" customHeight="1">
      <c r="A218" s="173"/>
      <c r="B218" s="395"/>
      <c r="C218" s="395"/>
      <c r="D218" s="395"/>
      <c r="E218" s="395"/>
      <c r="F218" s="395"/>
      <c r="G218" s="395"/>
      <c r="H218" s="395"/>
      <c r="I218" s="395"/>
      <c r="J218" s="251"/>
      <c r="K218" s="395"/>
      <c r="L218" s="395"/>
      <c r="M218" s="395"/>
      <c r="N218" s="251"/>
      <c r="O218" s="395"/>
      <c r="P218" s="395"/>
      <c r="Q218" s="395"/>
      <c r="R218" s="395"/>
      <c r="S218" s="395"/>
      <c r="T218" s="395"/>
      <c r="U218" s="395"/>
      <c r="V218" s="395"/>
      <c r="W218" s="395"/>
      <c r="X218" s="395"/>
      <c r="Y218" s="395"/>
      <c r="Z218" s="395"/>
      <c r="AA218" s="395"/>
      <c r="AB218" s="395"/>
      <c r="AC218" s="395"/>
      <c r="AD218" s="395"/>
    </row>
    <row r="219" ht="12.75" customHeight="1">
      <c r="A219" s="173"/>
      <c r="B219" s="395"/>
      <c r="C219" s="395"/>
      <c r="D219" s="395"/>
      <c r="E219" s="395"/>
      <c r="F219" s="395"/>
      <c r="G219" s="395"/>
      <c r="H219" s="395"/>
      <c r="I219" s="395"/>
      <c r="J219" s="251"/>
      <c r="K219" s="395"/>
      <c r="L219" s="395"/>
      <c r="M219" s="395"/>
      <c r="N219" s="251"/>
      <c r="O219" s="395"/>
      <c r="P219" s="395"/>
      <c r="Q219" s="395"/>
      <c r="R219" s="395"/>
      <c r="S219" s="395"/>
      <c r="T219" s="395"/>
      <c r="U219" s="395"/>
      <c r="V219" s="395"/>
      <c r="W219" s="395"/>
      <c r="X219" s="395"/>
      <c r="Y219" s="395"/>
      <c r="Z219" s="395"/>
      <c r="AA219" s="395"/>
      <c r="AB219" s="395"/>
      <c r="AC219" s="395"/>
      <c r="AD219" s="395"/>
    </row>
    <row r="220" ht="12.75" customHeight="1">
      <c r="A220" s="173"/>
      <c r="B220" s="395"/>
      <c r="C220" s="395"/>
      <c r="D220" s="395"/>
      <c r="E220" s="395"/>
      <c r="F220" s="395"/>
      <c r="G220" s="395"/>
      <c r="H220" s="395"/>
      <c r="I220" s="395"/>
      <c r="J220" s="251"/>
      <c r="K220" s="395"/>
      <c r="L220" s="395"/>
      <c r="M220" s="395"/>
      <c r="N220" s="251"/>
      <c r="O220" s="395"/>
      <c r="P220" s="395"/>
      <c r="Q220" s="395"/>
      <c r="R220" s="395"/>
      <c r="S220" s="395"/>
      <c r="T220" s="395"/>
      <c r="U220" s="395"/>
      <c r="V220" s="395"/>
      <c r="W220" s="395"/>
      <c r="X220" s="395"/>
      <c r="Y220" s="395"/>
      <c r="Z220" s="395"/>
      <c r="AA220" s="395"/>
      <c r="AB220" s="395"/>
      <c r="AC220" s="395"/>
      <c r="AD220" s="395"/>
    </row>
    <row r="221" ht="12.75" customHeight="1">
      <c r="A221" s="173"/>
      <c r="B221" s="395"/>
      <c r="C221" s="395"/>
      <c r="D221" s="395"/>
      <c r="E221" s="395"/>
      <c r="F221" s="395"/>
      <c r="G221" s="395"/>
      <c r="H221" s="395"/>
      <c r="I221" s="395"/>
      <c r="J221" s="251"/>
      <c r="K221" s="395"/>
      <c r="L221" s="395"/>
      <c r="M221" s="395"/>
      <c r="N221" s="251"/>
      <c r="O221" s="395"/>
      <c r="P221" s="395"/>
      <c r="Q221" s="395"/>
      <c r="R221" s="395"/>
      <c r="S221" s="395"/>
      <c r="T221" s="395"/>
      <c r="U221" s="395"/>
      <c r="V221" s="395"/>
      <c r="W221" s="395"/>
      <c r="X221" s="395"/>
      <c r="Y221" s="395"/>
      <c r="Z221" s="395"/>
      <c r="AA221" s="395"/>
      <c r="AB221" s="395"/>
      <c r="AC221" s="395"/>
      <c r="AD221" s="395"/>
    </row>
    <row r="222" ht="12.75" customHeight="1">
      <c r="A222" s="173"/>
      <c r="B222" s="395"/>
      <c r="C222" s="395"/>
      <c r="D222" s="395"/>
      <c r="E222" s="395"/>
      <c r="F222" s="395"/>
      <c r="G222" s="395"/>
      <c r="H222" s="395"/>
      <c r="I222" s="395"/>
      <c r="J222" s="251"/>
      <c r="K222" s="395"/>
      <c r="L222" s="395"/>
      <c r="M222" s="395"/>
      <c r="N222" s="251"/>
      <c r="O222" s="395"/>
      <c r="P222" s="395"/>
      <c r="Q222" s="395"/>
      <c r="R222" s="395"/>
      <c r="S222" s="395"/>
      <c r="T222" s="395"/>
      <c r="U222" s="395"/>
      <c r="V222" s="395"/>
      <c r="W222" s="395"/>
      <c r="X222" s="395"/>
      <c r="Y222" s="395"/>
      <c r="Z222" s="395"/>
      <c r="AA222" s="395"/>
      <c r="AB222" s="395"/>
      <c r="AC222" s="395"/>
      <c r="AD222" s="395"/>
    </row>
    <row r="223" ht="12.75" customHeight="1">
      <c r="A223" s="173"/>
      <c r="B223" s="395"/>
      <c r="C223" s="395"/>
      <c r="D223" s="395"/>
      <c r="E223" s="395"/>
      <c r="F223" s="395"/>
      <c r="G223" s="395"/>
      <c r="H223" s="395"/>
      <c r="I223" s="395"/>
      <c r="J223" s="251"/>
      <c r="K223" s="395"/>
      <c r="L223" s="395"/>
      <c r="M223" s="395"/>
      <c r="N223" s="251"/>
      <c r="O223" s="395"/>
      <c r="P223" s="395"/>
      <c r="Q223" s="395"/>
      <c r="R223" s="395"/>
      <c r="S223" s="395"/>
      <c r="T223" s="395"/>
      <c r="U223" s="395"/>
      <c r="V223" s="395"/>
      <c r="W223" s="395"/>
      <c r="X223" s="395"/>
      <c r="Y223" s="395"/>
      <c r="Z223" s="395"/>
      <c r="AA223" s="395"/>
      <c r="AB223" s="395"/>
      <c r="AC223" s="395"/>
      <c r="AD223" s="395"/>
    </row>
    <row r="224" ht="12.75" customHeight="1">
      <c r="A224" s="173"/>
      <c r="B224" s="395"/>
      <c r="C224" s="395"/>
      <c r="D224" s="395"/>
      <c r="E224" s="395"/>
      <c r="F224" s="395"/>
      <c r="G224" s="395"/>
      <c r="H224" s="395"/>
      <c r="I224" s="395"/>
      <c r="J224" s="251"/>
      <c r="K224" s="395"/>
      <c r="L224" s="395"/>
      <c r="M224" s="395"/>
      <c r="N224" s="251"/>
      <c r="O224" s="395"/>
      <c r="P224" s="395"/>
      <c r="Q224" s="395"/>
      <c r="R224" s="395"/>
      <c r="S224" s="395"/>
      <c r="T224" s="395"/>
      <c r="U224" s="395"/>
      <c r="V224" s="395"/>
      <c r="W224" s="395"/>
      <c r="X224" s="395"/>
      <c r="Y224" s="395"/>
      <c r="Z224" s="395"/>
      <c r="AA224" s="395"/>
      <c r="AB224" s="395"/>
      <c r="AC224" s="395"/>
      <c r="AD224" s="395"/>
    </row>
    <row r="225" ht="12.75" customHeight="1">
      <c r="A225" s="173"/>
      <c r="B225" s="395"/>
      <c r="C225" s="395"/>
      <c r="D225" s="395"/>
      <c r="E225" s="395"/>
      <c r="F225" s="395"/>
      <c r="G225" s="395"/>
      <c r="H225" s="395"/>
      <c r="I225" s="395"/>
      <c r="J225" s="251"/>
      <c r="K225" s="395"/>
      <c r="L225" s="395"/>
      <c r="M225" s="395"/>
      <c r="N225" s="251"/>
      <c r="O225" s="395"/>
      <c r="P225" s="395"/>
      <c r="Q225" s="395"/>
      <c r="R225" s="395"/>
      <c r="S225" s="395"/>
      <c r="T225" s="395"/>
      <c r="U225" s="395"/>
      <c r="V225" s="395"/>
      <c r="W225" s="395"/>
      <c r="X225" s="395"/>
      <c r="Y225" s="395"/>
      <c r="Z225" s="395"/>
      <c r="AA225" s="395"/>
      <c r="AB225" s="395"/>
      <c r="AC225" s="395"/>
      <c r="AD225" s="395"/>
    </row>
    <row r="226" ht="12.75" customHeight="1">
      <c r="A226" s="173"/>
      <c r="B226" s="395"/>
      <c r="C226" s="395"/>
      <c r="D226" s="395"/>
      <c r="E226" s="395"/>
      <c r="F226" s="395"/>
      <c r="G226" s="395"/>
      <c r="H226" s="395"/>
      <c r="I226" s="395"/>
      <c r="J226" s="251"/>
      <c r="K226" s="395"/>
      <c r="L226" s="395"/>
      <c r="M226" s="395"/>
      <c r="N226" s="251"/>
      <c r="O226" s="395"/>
      <c r="P226" s="395"/>
      <c r="Q226" s="395"/>
      <c r="R226" s="395"/>
      <c r="S226" s="395"/>
      <c r="T226" s="395"/>
      <c r="U226" s="395"/>
      <c r="V226" s="395"/>
      <c r="W226" s="395"/>
      <c r="X226" s="395"/>
      <c r="Y226" s="395"/>
      <c r="Z226" s="395"/>
      <c r="AA226" s="395"/>
      <c r="AB226" s="395"/>
      <c r="AC226" s="395"/>
      <c r="AD226" s="395"/>
    </row>
    <row r="227" ht="12.75" customHeight="1">
      <c r="A227" s="173"/>
      <c r="B227" s="395"/>
      <c r="C227" s="395"/>
      <c r="D227" s="395"/>
      <c r="E227" s="395"/>
      <c r="F227" s="395"/>
      <c r="G227" s="395"/>
      <c r="H227" s="395"/>
      <c r="I227" s="395"/>
      <c r="J227" s="251"/>
      <c r="K227" s="395"/>
      <c r="L227" s="395"/>
      <c r="M227" s="395"/>
      <c r="N227" s="251"/>
      <c r="O227" s="395"/>
      <c r="P227" s="395"/>
      <c r="Q227" s="395"/>
      <c r="R227" s="395"/>
      <c r="S227" s="395"/>
      <c r="T227" s="395"/>
      <c r="U227" s="395"/>
      <c r="V227" s="395"/>
      <c r="W227" s="395"/>
      <c r="X227" s="395"/>
      <c r="Y227" s="395"/>
      <c r="Z227" s="395"/>
      <c r="AA227" s="395"/>
      <c r="AB227" s="395"/>
      <c r="AC227" s="395"/>
      <c r="AD227" s="395"/>
    </row>
    <row r="228" ht="12.75" customHeight="1">
      <c r="A228" s="173"/>
      <c r="B228" s="395"/>
      <c r="C228" s="395"/>
      <c r="D228" s="395"/>
      <c r="E228" s="395"/>
      <c r="F228" s="395"/>
      <c r="G228" s="395"/>
      <c r="H228" s="395"/>
      <c r="I228" s="395"/>
      <c r="J228" s="251"/>
      <c r="K228" s="395"/>
      <c r="L228" s="395"/>
      <c r="M228" s="395"/>
      <c r="N228" s="251"/>
      <c r="O228" s="395"/>
      <c r="P228" s="395"/>
      <c r="Q228" s="395"/>
      <c r="R228" s="395"/>
      <c r="S228" s="395"/>
      <c r="T228" s="395"/>
      <c r="U228" s="395"/>
      <c r="V228" s="395"/>
      <c r="W228" s="395"/>
      <c r="X228" s="395"/>
      <c r="Y228" s="395"/>
      <c r="Z228" s="395"/>
      <c r="AA228" s="395"/>
      <c r="AB228" s="395"/>
      <c r="AC228" s="395"/>
      <c r="AD228" s="395"/>
    </row>
    <row r="229" ht="12.75" customHeight="1">
      <c r="A229" s="173"/>
      <c r="B229" s="395"/>
      <c r="C229" s="395"/>
      <c r="D229" s="395"/>
      <c r="E229" s="395"/>
      <c r="F229" s="395"/>
      <c r="G229" s="395"/>
      <c r="H229" s="395"/>
      <c r="I229" s="395"/>
      <c r="J229" s="251"/>
      <c r="K229" s="395"/>
      <c r="L229" s="395"/>
      <c r="M229" s="395"/>
      <c r="N229" s="251"/>
      <c r="O229" s="395"/>
      <c r="P229" s="395"/>
      <c r="Q229" s="395"/>
      <c r="R229" s="395"/>
      <c r="S229" s="395"/>
      <c r="T229" s="395"/>
      <c r="U229" s="395"/>
      <c r="V229" s="395"/>
      <c r="W229" s="395"/>
      <c r="X229" s="395"/>
      <c r="Y229" s="395"/>
      <c r="Z229" s="395"/>
      <c r="AA229" s="395"/>
      <c r="AB229" s="395"/>
      <c r="AC229" s="395"/>
      <c r="AD229" s="395"/>
    </row>
    <row r="230" ht="12.75" customHeight="1">
      <c r="A230" s="173"/>
      <c r="B230" s="395"/>
      <c r="C230" s="395"/>
      <c r="D230" s="395"/>
      <c r="E230" s="395"/>
      <c r="F230" s="395"/>
      <c r="G230" s="395"/>
      <c r="H230" s="395"/>
      <c r="I230" s="395"/>
      <c r="J230" s="251"/>
      <c r="K230" s="395"/>
      <c r="L230" s="395"/>
      <c r="M230" s="395"/>
      <c r="N230" s="251"/>
      <c r="O230" s="395"/>
      <c r="P230" s="395"/>
      <c r="Q230" s="395"/>
      <c r="R230" s="395"/>
      <c r="S230" s="395"/>
      <c r="T230" s="395"/>
      <c r="U230" s="395"/>
      <c r="V230" s="395"/>
      <c r="W230" s="395"/>
      <c r="X230" s="395"/>
      <c r="Y230" s="395"/>
      <c r="Z230" s="395"/>
      <c r="AA230" s="395"/>
      <c r="AB230" s="395"/>
      <c r="AC230" s="395"/>
      <c r="AD230" s="395"/>
    </row>
    <row r="231" ht="12.75" customHeight="1">
      <c r="A231" s="173"/>
      <c r="B231" s="395"/>
      <c r="C231" s="395"/>
      <c r="D231" s="395"/>
      <c r="E231" s="395"/>
      <c r="F231" s="395"/>
      <c r="G231" s="395"/>
      <c r="H231" s="395"/>
      <c r="I231" s="395"/>
      <c r="J231" s="251"/>
      <c r="K231" s="395"/>
      <c r="L231" s="395"/>
      <c r="M231" s="395"/>
      <c r="N231" s="251"/>
      <c r="O231" s="395"/>
      <c r="P231" s="395"/>
      <c r="Q231" s="395"/>
      <c r="R231" s="395"/>
      <c r="S231" s="395"/>
      <c r="T231" s="395"/>
      <c r="U231" s="395"/>
      <c r="V231" s="395"/>
      <c r="W231" s="395"/>
      <c r="X231" s="395"/>
      <c r="Y231" s="395"/>
      <c r="Z231" s="395"/>
      <c r="AA231" s="395"/>
      <c r="AB231" s="395"/>
      <c r="AC231" s="395"/>
      <c r="AD231" s="395"/>
    </row>
    <row r="232" ht="12.75" customHeight="1">
      <c r="A232" s="173"/>
      <c r="B232" s="395"/>
      <c r="C232" s="395"/>
      <c r="D232" s="395"/>
      <c r="E232" s="395"/>
      <c r="F232" s="395"/>
      <c r="G232" s="395"/>
      <c r="H232" s="395"/>
      <c r="I232" s="395"/>
      <c r="J232" s="251"/>
      <c r="K232" s="395"/>
      <c r="L232" s="395"/>
      <c r="M232" s="395"/>
      <c r="N232" s="251"/>
      <c r="O232" s="395"/>
      <c r="P232" s="395"/>
      <c r="Q232" s="395"/>
      <c r="R232" s="395"/>
      <c r="S232" s="395"/>
      <c r="T232" s="395"/>
      <c r="U232" s="395"/>
      <c r="V232" s="395"/>
      <c r="W232" s="395"/>
      <c r="X232" s="395"/>
      <c r="Y232" s="395"/>
      <c r="Z232" s="395"/>
      <c r="AA232" s="395"/>
      <c r="AB232" s="395"/>
      <c r="AC232" s="395"/>
      <c r="AD232" s="395"/>
    </row>
    <row r="233" ht="12.75" customHeight="1">
      <c r="A233" s="173"/>
      <c r="B233" s="395"/>
      <c r="C233" s="395"/>
      <c r="D233" s="395"/>
      <c r="E233" s="395"/>
      <c r="F233" s="395"/>
      <c r="G233" s="395"/>
      <c r="H233" s="395"/>
      <c r="I233" s="395"/>
      <c r="J233" s="251"/>
      <c r="K233" s="395"/>
      <c r="L233" s="395"/>
      <c r="M233" s="395"/>
      <c r="N233" s="251"/>
      <c r="O233" s="395"/>
      <c r="P233" s="395"/>
      <c r="Q233" s="395"/>
      <c r="R233" s="395"/>
      <c r="S233" s="395"/>
      <c r="T233" s="395"/>
      <c r="U233" s="395"/>
      <c r="V233" s="395"/>
      <c r="W233" s="395"/>
      <c r="X233" s="395"/>
      <c r="Y233" s="395"/>
      <c r="Z233" s="395"/>
      <c r="AA233" s="395"/>
      <c r="AB233" s="395"/>
      <c r="AC233" s="395"/>
      <c r="AD233" s="395"/>
    </row>
    <row r="234" ht="12.75" customHeight="1">
      <c r="A234" s="173"/>
      <c r="B234" s="395"/>
      <c r="C234" s="395"/>
      <c r="D234" s="395"/>
      <c r="E234" s="395"/>
      <c r="F234" s="395"/>
      <c r="G234" s="395"/>
      <c r="H234" s="395"/>
      <c r="I234" s="395"/>
      <c r="J234" s="251"/>
      <c r="K234" s="395"/>
      <c r="L234" s="395"/>
      <c r="M234" s="395"/>
      <c r="N234" s="251"/>
      <c r="O234" s="395"/>
      <c r="P234" s="395"/>
      <c r="Q234" s="395"/>
      <c r="R234" s="395"/>
      <c r="S234" s="395"/>
      <c r="T234" s="395"/>
      <c r="U234" s="395"/>
      <c r="V234" s="395"/>
      <c r="W234" s="395"/>
      <c r="X234" s="395"/>
      <c r="Y234" s="395"/>
      <c r="Z234" s="395"/>
      <c r="AA234" s="395"/>
      <c r="AB234" s="395"/>
      <c r="AC234" s="395"/>
      <c r="AD234" s="395"/>
    </row>
    <row r="235" ht="12.75" customHeight="1">
      <c r="A235" s="173"/>
      <c r="B235" s="395"/>
      <c r="C235" s="395"/>
      <c r="D235" s="395"/>
      <c r="E235" s="395"/>
      <c r="F235" s="395"/>
      <c r="G235" s="395"/>
      <c r="H235" s="395"/>
      <c r="I235" s="395"/>
      <c r="J235" s="251"/>
      <c r="K235" s="395"/>
      <c r="L235" s="395"/>
      <c r="M235" s="395"/>
      <c r="N235" s="251"/>
      <c r="O235" s="395"/>
      <c r="P235" s="395"/>
      <c r="Q235" s="395"/>
      <c r="R235" s="395"/>
      <c r="S235" s="395"/>
      <c r="T235" s="395"/>
      <c r="U235" s="395"/>
      <c r="V235" s="395"/>
      <c r="W235" s="395"/>
      <c r="X235" s="395"/>
      <c r="Y235" s="395"/>
      <c r="Z235" s="395"/>
      <c r="AA235" s="395"/>
      <c r="AB235" s="395"/>
      <c r="AC235" s="395"/>
      <c r="AD235" s="395"/>
    </row>
    <row r="236" ht="12.75" customHeight="1">
      <c r="A236" s="173"/>
      <c r="B236" s="395"/>
      <c r="C236" s="395"/>
      <c r="D236" s="395"/>
      <c r="E236" s="395"/>
      <c r="F236" s="395"/>
      <c r="G236" s="395"/>
      <c r="H236" s="395"/>
      <c r="I236" s="395"/>
      <c r="J236" s="251"/>
      <c r="K236" s="395"/>
      <c r="L236" s="395"/>
      <c r="M236" s="395"/>
      <c r="N236" s="251"/>
      <c r="O236" s="395"/>
      <c r="P236" s="395"/>
      <c r="Q236" s="395"/>
      <c r="R236" s="395"/>
      <c r="S236" s="395"/>
      <c r="T236" s="395"/>
      <c r="U236" s="395"/>
      <c r="V236" s="395"/>
      <c r="W236" s="395"/>
      <c r="X236" s="395"/>
      <c r="Y236" s="395"/>
      <c r="Z236" s="395"/>
      <c r="AA236" s="395"/>
      <c r="AB236" s="395"/>
      <c r="AC236" s="395"/>
      <c r="AD236" s="395"/>
    </row>
    <row r="237" ht="12.75" customHeight="1">
      <c r="A237" s="173"/>
      <c r="B237" s="395"/>
      <c r="C237" s="395"/>
      <c r="D237" s="395"/>
      <c r="E237" s="395"/>
      <c r="F237" s="395"/>
      <c r="G237" s="395"/>
      <c r="H237" s="395"/>
      <c r="I237" s="395"/>
      <c r="J237" s="251"/>
      <c r="K237" s="395"/>
      <c r="L237" s="395"/>
      <c r="M237" s="395"/>
      <c r="N237" s="251"/>
      <c r="O237" s="395"/>
      <c r="P237" s="395"/>
      <c r="Q237" s="395"/>
      <c r="R237" s="395"/>
      <c r="S237" s="395"/>
      <c r="T237" s="395"/>
      <c r="U237" s="395"/>
      <c r="V237" s="395"/>
      <c r="W237" s="395"/>
      <c r="X237" s="395"/>
      <c r="Y237" s="395"/>
      <c r="Z237" s="395"/>
      <c r="AA237" s="395"/>
      <c r="AB237" s="395"/>
      <c r="AC237" s="395"/>
      <c r="AD237" s="395"/>
    </row>
    <row r="238" ht="12.75" customHeight="1">
      <c r="A238" s="173"/>
      <c r="B238" s="395"/>
      <c r="C238" s="395"/>
      <c r="D238" s="395"/>
      <c r="E238" s="395"/>
      <c r="F238" s="395"/>
      <c r="G238" s="395"/>
      <c r="H238" s="395"/>
      <c r="I238" s="395"/>
      <c r="J238" s="251"/>
      <c r="K238" s="395"/>
      <c r="L238" s="395"/>
      <c r="M238" s="395"/>
      <c r="N238" s="251"/>
      <c r="O238" s="395"/>
      <c r="P238" s="395"/>
      <c r="Q238" s="395"/>
      <c r="R238" s="395"/>
      <c r="S238" s="395"/>
      <c r="T238" s="395"/>
      <c r="U238" s="395"/>
      <c r="V238" s="395"/>
      <c r="W238" s="395"/>
      <c r="X238" s="395"/>
      <c r="Y238" s="395"/>
      <c r="Z238" s="395"/>
      <c r="AA238" s="395"/>
      <c r="AB238" s="395"/>
      <c r="AC238" s="395"/>
      <c r="AD238" s="395"/>
    </row>
    <row r="239" ht="12.75" customHeight="1">
      <c r="A239" s="173"/>
      <c r="B239" s="395"/>
      <c r="C239" s="395"/>
      <c r="D239" s="395"/>
      <c r="E239" s="395"/>
      <c r="F239" s="395"/>
      <c r="G239" s="395"/>
      <c r="H239" s="395"/>
      <c r="I239" s="395"/>
      <c r="J239" s="251"/>
      <c r="K239" s="395"/>
      <c r="L239" s="395"/>
      <c r="M239" s="395"/>
      <c r="N239" s="251"/>
      <c r="O239" s="395"/>
      <c r="P239" s="395"/>
      <c r="Q239" s="395"/>
      <c r="R239" s="395"/>
      <c r="S239" s="395"/>
      <c r="T239" s="395"/>
      <c r="U239" s="395"/>
      <c r="V239" s="395"/>
      <c r="W239" s="395"/>
      <c r="X239" s="395"/>
      <c r="Y239" s="395"/>
      <c r="Z239" s="395"/>
      <c r="AA239" s="395"/>
      <c r="AB239" s="395"/>
      <c r="AC239" s="395"/>
      <c r="AD239" s="395"/>
    </row>
    <row r="240" ht="12.75" customHeight="1">
      <c r="A240" s="173"/>
      <c r="B240" s="395"/>
      <c r="C240" s="395"/>
      <c r="D240" s="395"/>
      <c r="E240" s="395"/>
      <c r="F240" s="395"/>
      <c r="G240" s="395"/>
      <c r="H240" s="395"/>
      <c r="I240" s="395"/>
      <c r="J240" s="251"/>
      <c r="K240" s="395"/>
      <c r="L240" s="395"/>
      <c r="M240" s="395"/>
      <c r="N240" s="251"/>
      <c r="O240" s="395"/>
      <c r="P240" s="395"/>
      <c r="Q240" s="395"/>
      <c r="R240" s="395"/>
      <c r="S240" s="395"/>
      <c r="T240" s="395"/>
      <c r="U240" s="395"/>
      <c r="V240" s="395"/>
      <c r="W240" s="395"/>
      <c r="X240" s="395"/>
      <c r="Y240" s="395"/>
      <c r="Z240" s="395"/>
      <c r="AA240" s="395"/>
      <c r="AB240" s="395"/>
      <c r="AC240" s="395"/>
      <c r="AD240" s="395"/>
    </row>
    <row r="241" ht="12.75" customHeight="1">
      <c r="A241" s="173"/>
      <c r="B241" s="395"/>
      <c r="C241" s="395"/>
      <c r="D241" s="395"/>
      <c r="E241" s="395"/>
      <c r="F241" s="395"/>
      <c r="G241" s="395"/>
      <c r="H241" s="395"/>
      <c r="I241" s="395"/>
      <c r="J241" s="251"/>
      <c r="K241" s="395"/>
      <c r="L241" s="395"/>
      <c r="M241" s="395"/>
      <c r="N241" s="251"/>
      <c r="O241" s="395"/>
      <c r="P241" s="395"/>
      <c r="Q241" s="395"/>
      <c r="R241" s="395"/>
      <c r="S241" s="395"/>
      <c r="T241" s="395"/>
      <c r="U241" s="395"/>
      <c r="V241" s="395"/>
      <c r="W241" s="395"/>
      <c r="X241" s="395"/>
      <c r="Y241" s="395"/>
      <c r="Z241" s="395"/>
      <c r="AA241" s="395"/>
      <c r="AB241" s="395"/>
      <c r="AC241" s="395"/>
      <c r="AD241" s="395"/>
    </row>
    <row r="242" ht="12.75" customHeight="1">
      <c r="A242" s="173"/>
      <c r="B242" s="395"/>
      <c r="C242" s="395"/>
      <c r="D242" s="395"/>
      <c r="E242" s="395"/>
      <c r="F242" s="395"/>
      <c r="G242" s="395"/>
      <c r="H242" s="395"/>
      <c r="I242" s="395"/>
      <c r="J242" s="251"/>
      <c r="K242" s="395"/>
      <c r="L242" s="395"/>
      <c r="M242" s="395"/>
      <c r="N242" s="251"/>
      <c r="O242" s="395"/>
      <c r="P242" s="395"/>
      <c r="Q242" s="395"/>
      <c r="R242" s="395"/>
      <c r="S242" s="395"/>
      <c r="T242" s="395"/>
      <c r="U242" s="395"/>
      <c r="V242" s="395"/>
      <c r="W242" s="395"/>
      <c r="X242" s="395"/>
      <c r="Y242" s="395"/>
      <c r="Z242" s="395"/>
      <c r="AA242" s="395"/>
      <c r="AB242" s="395"/>
      <c r="AC242" s="395"/>
      <c r="AD242" s="395"/>
    </row>
    <row r="243" ht="12.75" customHeight="1">
      <c r="A243" s="173"/>
      <c r="B243" s="395"/>
      <c r="C243" s="395"/>
      <c r="D243" s="395"/>
      <c r="E243" s="395"/>
      <c r="F243" s="395"/>
      <c r="G243" s="395"/>
      <c r="H243" s="395"/>
      <c r="I243" s="395"/>
      <c r="J243" s="251"/>
      <c r="K243" s="395"/>
      <c r="L243" s="395"/>
      <c r="M243" s="395"/>
      <c r="N243" s="251"/>
      <c r="O243" s="395"/>
      <c r="P243" s="395"/>
      <c r="Q243" s="395"/>
      <c r="R243" s="395"/>
      <c r="S243" s="395"/>
      <c r="T243" s="395"/>
      <c r="U243" s="395"/>
      <c r="V243" s="395"/>
      <c r="W243" s="395"/>
      <c r="X243" s="395"/>
      <c r="Y243" s="395"/>
      <c r="Z243" s="395"/>
      <c r="AA243" s="395"/>
      <c r="AB243" s="395"/>
      <c r="AC243" s="395"/>
      <c r="AD243" s="395"/>
    </row>
    <row r="244" ht="12.75" customHeight="1">
      <c r="A244" s="173"/>
      <c r="B244" s="395"/>
      <c r="C244" s="395"/>
      <c r="D244" s="395"/>
      <c r="E244" s="395"/>
      <c r="F244" s="395"/>
      <c r="G244" s="395"/>
      <c r="H244" s="395"/>
      <c r="I244" s="395"/>
      <c r="J244" s="251"/>
      <c r="K244" s="395"/>
      <c r="L244" s="395"/>
      <c r="M244" s="395"/>
      <c r="N244" s="251"/>
      <c r="O244" s="395"/>
      <c r="P244" s="395"/>
      <c r="Q244" s="395"/>
      <c r="R244" s="395"/>
      <c r="S244" s="395"/>
      <c r="T244" s="395"/>
      <c r="U244" s="395"/>
      <c r="V244" s="395"/>
      <c r="W244" s="395"/>
      <c r="X244" s="395"/>
      <c r="Y244" s="395"/>
      <c r="Z244" s="395"/>
      <c r="AA244" s="395"/>
      <c r="AB244" s="395"/>
      <c r="AC244" s="395"/>
      <c r="AD244" s="395"/>
    </row>
    <row r="245" ht="12.75" customHeight="1">
      <c r="A245" s="173"/>
      <c r="B245" s="395"/>
      <c r="C245" s="395"/>
      <c r="D245" s="395"/>
      <c r="E245" s="395"/>
      <c r="F245" s="395"/>
      <c r="G245" s="395"/>
      <c r="H245" s="395"/>
      <c r="I245" s="395"/>
      <c r="J245" s="251"/>
      <c r="K245" s="395"/>
      <c r="L245" s="395"/>
      <c r="M245" s="395"/>
      <c r="N245" s="251"/>
      <c r="O245" s="395"/>
      <c r="P245" s="395"/>
      <c r="Q245" s="395"/>
      <c r="R245" s="395"/>
      <c r="S245" s="395"/>
      <c r="T245" s="395"/>
      <c r="U245" s="395"/>
      <c r="V245" s="395"/>
      <c r="W245" s="395"/>
      <c r="X245" s="395"/>
      <c r="Y245" s="395"/>
      <c r="Z245" s="395"/>
      <c r="AA245" s="395"/>
      <c r="AB245" s="395"/>
      <c r="AC245" s="395"/>
      <c r="AD245" s="395"/>
    </row>
    <row r="246" ht="12.75" customHeight="1">
      <c r="A246" s="173"/>
      <c r="B246" s="395"/>
      <c r="C246" s="395"/>
      <c r="D246" s="395"/>
      <c r="E246" s="395"/>
      <c r="F246" s="395"/>
      <c r="G246" s="395"/>
      <c r="H246" s="395"/>
      <c r="I246" s="395"/>
      <c r="J246" s="251"/>
      <c r="K246" s="395"/>
      <c r="L246" s="395"/>
      <c r="M246" s="395"/>
      <c r="N246" s="251"/>
      <c r="O246" s="395"/>
      <c r="P246" s="395"/>
      <c r="Q246" s="395"/>
      <c r="R246" s="395"/>
      <c r="S246" s="395"/>
      <c r="T246" s="395"/>
      <c r="U246" s="395"/>
      <c r="V246" s="395"/>
      <c r="W246" s="395"/>
      <c r="X246" s="395"/>
      <c r="Y246" s="395"/>
      <c r="Z246" s="395"/>
      <c r="AA246" s="395"/>
      <c r="AB246" s="395"/>
      <c r="AC246" s="395"/>
      <c r="AD246" s="395"/>
    </row>
    <row r="247" ht="12.75" customHeight="1">
      <c r="A247" s="173"/>
      <c r="B247" s="395"/>
      <c r="C247" s="395"/>
      <c r="D247" s="395"/>
      <c r="E247" s="395"/>
      <c r="F247" s="395"/>
      <c r="G247" s="395"/>
      <c r="H247" s="395"/>
      <c r="I247" s="395"/>
      <c r="J247" s="251"/>
      <c r="K247" s="395"/>
      <c r="L247" s="395"/>
      <c r="M247" s="395"/>
      <c r="N247" s="251"/>
      <c r="O247" s="395"/>
      <c r="P247" s="395"/>
      <c r="Q247" s="395"/>
      <c r="R247" s="395"/>
      <c r="S247" s="395"/>
      <c r="T247" s="395"/>
      <c r="U247" s="395"/>
      <c r="V247" s="395"/>
      <c r="W247" s="395"/>
      <c r="X247" s="395"/>
      <c r="Y247" s="395"/>
      <c r="Z247" s="395"/>
      <c r="AA247" s="395"/>
      <c r="AB247" s="395"/>
      <c r="AC247" s="395"/>
      <c r="AD247" s="395"/>
    </row>
    <row r="248" ht="12.75" customHeight="1">
      <c r="A248" s="173"/>
      <c r="B248" s="395"/>
      <c r="C248" s="395"/>
      <c r="D248" s="395"/>
      <c r="E248" s="395"/>
      <c r="F248" s="395"/>
      <c r="G248" s="395"/>
      <c r="H248" s="395"/>
      <c r="I248" s="395"/>
      <c r="J248" s="251"/>
      <c r="K248" s="395"/>
      <c r="L248" s="395"/>
      <c r="M248" s="395"/>
      <c r="N248" s="251"/>
      <c r="O248" s="395"/>
      <c r="P248" s="395"/>
      <c r="Q248" s="395"/>
      <c r="R248" s="395"/>
      <c r="S248" s="395"/>
      <c r="T248" s="395"/>
      <c r="U248" s="395"/>
      <c r="V248" s="395"/>
      <c r="W248" s="395"/>
      <c r="X248" s="395"/>
      <c r="Y248" s="395"/>
      <c r="Z248" s="395"/>
      <c r="AA248" s="395"/>
      <c r="AB248" s="395"/>
      <c r="AC248" s="395"/>
      <c r="AD248" s="395"/>
    </row>
    <row r="249" ht="12.75" customHeight="1">
      <c r="A249" s="173"/>
      <c r="B249" s="395"/>
      <c r="C249" s="395"/>
      <c r="D249" s="395"/>
      <c r="E249" s="395"/>
      <c r="F249" s="395"/>
      <c r="G249" s="395"/>
      <c r="H249" s="395"/>
      <c r="I249" s="395"/>
      <c r="J249" s="251"/>
      <c r="K249" s="395"/>
      <c r="L249" s="395"/>
      <c r="M249" s="395"/>
      <c r="N249" s="251"/>
      <c r="O249" s="395"/>
      <c r="P249" s="395"/>
      <c r="Q249" s="395"/>
      <c r="R249" s="395"/>
      <c r="S249" s="395"/>
      <c r="T249" s="395"/>
      <c r="U249" s="395"/>
      <c r="V249" s="395"/>
      <c r="W249" s="395"/>
      <c r="X249" s="395"/>
      <c r="Y249" s="395"/>
      <c r="Z249" s="395"/>
      <c r="AA249" s="395"/>
      <c r="AB249" s="395"/>
      <c r="AC249" s="395"/>
      <c r="AD249" s="395"/>
    </row>
    <row r="250" ht="12.75" customHeight="1">
      <c r="A250" s="173"/>
      <c r="B250" s="395"/>
      <c r="C250" s="395"/>
      <c r="D250" s="395"/>
      <c r="E250" s="395"/>
      <c r="F250" s="395"/>
      <c r="G250" s="395"/>
      <c r="H250" s="395"/>
      <c r="I250" s="395"/>
      <c r="J250" s="251"/>
      <c r="K250" s="395"/>
      <c r="L250" s="395"/>
      <c r="M250" s="395"/>
      <c r="N250" s="251"/>
      <c r="O250" s="395"/>
      <c r="P250" s="395"/>
      <c r="Q250" s="395"/>
      <c r="R250" s="395"/>
      <c r="S250" s="395"/>
      <c r="T250" s="395"/>
      <c r="U250" s="395"/>
      <c r="V250" s="395"/>
      <c r="W250" s="395"/>
      <c r="X250" s="395"/>
      <c r="Y250" s="395"/>
      <c r="Z250" s="395"/>
      <c r="AA250" s="395"/>
      <c r="AB250" s="395"/>
      <c r="AC250" s="395"/>
      <c r="AD250" s="395"/>
    </row>
    <row r="251" ht="12.75" customHeight="1">
      <c r="A251" s="173"/>
      <c r="B251" s="395"/>
      <c r="C251" s="395"/>
      <c r="D251" s="395"/>
      <c r="E251" s="395"/>
      <c r="F251" s="395"/>
      <c r="G251" s="395"/>
      <c r="H251" s="395"/>
      <c r="I251" s="395"/>
      <c r="J251" s="251"/>
      <c r="K251" s="395"/>
      <c r="L251" s="395"/>
      <c r="M251" s="395"/>
      <c r="N251" s="251"/>
      <c r="O251" s="395"/>
      <c r="P251" s="395"/>
      <c r="Q251" s="395"/>
      <c r="R251" s="395"/>
      <c r="S251" s="395"/>
      <c r="T251" s="395"/>
      <c r="U251" s="395"/>
      <c r="V251" s="395"/>
      <c r="W251" s="395"/>
      <c r="X251" s="395"/>
      <c r="Y251" s="395"/>
      <c r="Z251" s="395"/>
      <c r="AA251" s="395"/>
      <c r="AB251" s="395"/>
      <c r="AC251" s="395"/>
      <c r="AD251" s="395"/>
    </row>
    <row r="252" ht="12.75" customHeight="1">
      <c r="A252" s="173"/>
      <c r="B252" s="395"/>
      <c r="C252" s="395"/>
      <c r="D252" s="395"/>
      <c r="E252" s="395"/>
      <c r="F252" s="395"/>
      <c r="G252" s="395"/>
      <c r="H252" s="395"/>
      <c r="I252" s="395"/>
      <c r="J252" s="251"/>
      <c r="K252" s="395"/>
      <c r="L252" s="395"/>
      <c r="M252" s="395"/>
      <c r="N252" s="251"/>
      <c r="O252" s="395"/>
      <c r="P252" s="395"/>
      <c r="Q252" s="395"/>
      <c r="R252" s="395"/>
      <c r="S252" s="395"/>
      <c r="T252" s="395"/>
      <c r="U252" s="395"/>
      <c r="V252" s="395"/>
      <c r="W252" s="395"/>
      <c r="X252" s="395"/>
      <c r="Y252" s="395"/>
      <c r="Z252" s="395"/>
      <c r="AA252" s="395"/>
      <c r="AB252" s="395"/>
      <c r="AC252" s="395"/>
      <c r="AD252" s="395"/>
    </row>
    <row r="253" ht="12.75" customHeight="1">
      <c r="A253" s="173"/>
      <c r="B253" s="395"/>
      <c r="C253" s="395"/>
      <c r="D253" s="395"/>
      <c r="E253" s="395"/>
      <c r="F253" s="395"/>
      <c r="G253" s="395"/>
      <c r="H253" s="395"/>
      <c r="I253" s="395"/>
      <c r="J253" s="251"/>
      <c r="K253" s="395"/>
      <c r="L253" s="395"/>
      <c r="M253" s="395"/>
      <c r="N253" s="251"/>
      <c r="O253" s="395"/>
      <c r="P253" s="395"/>
      <c r="Q253" s="395"/>
      <c r="R253" s="395"/>
      <c r="S253" s="395"/>
      <c r="T253" s="395"/>
      <c r="U253" s="395"/>
      <c r="V253" s="395"/>
      <c r="W253" s="395"/>
      <c r="X253" s="395"/>
      <c r="Y253" s="395"/>
      <c r="Z253" s="395"/>
      <c r="AA253" s="395"/>
      <c r="AB253" s="395"/>
      <c r="AC253" s="395"/>
      <c r="AD253" s="395"/>
    </row>
    <row r="254" ht="12.75" customHeight="1">
      <c r="A254" s="173"/>
      <c r="B254" s="395"/>
      <c r="C254" s="395"/>
      <c r="D254" s="395"/>
      <c r="E254" s="395"/>
      <c r="F254" s="395"/>
      <c r="G254" s="395"/>
      <c r="H254" s="395"/>
      <c r="I254" s="395"/>
      <c r="J254" s="251"/>
      <c r="K254" s="395"/>
      <c r="L254" s="395"/>
      <c r="M254" s="395"/>
      <c r="N254" s="251"/>
      <c r="O254" s="395"/>
      <c r="P254" s="395"/>
      <c r="Q254" s="395"/>
      <c r="R254" s="395"/>
      <c r="S254" s="395"/>
      <c r="T254" s="395"/>
      <c r="U254" s="395"/>
      <c r="V254" s="395"/>
      <c r="W254" s="395"/>
      <c r="X254" s="395"/>
      <c r="Y254" s="395"/>
      <c r="Z254" s="395"/>
      <c r="AA254" s="395"/>
      <c r="AB254" s="395"/>
      <c r="AC254" s="395"/>
      <c r="AD254" s="395"/>
    </row>
    <row r="255" ht="12.75" customHeight="1">
      <c r="A255" s="173"/>
      <c r="B255" s="395"/>
      <c r="C255" s="395"/>
      <c r="D255" s="395"/>
      <c r="E255" s="395"/>
      <c r="F255" s="395"/>
      <c r="G255" s="395"/>
      <c r="H255" s="395"/>
      <c r="I255" s="395"/>
      <c r="J255" s="251"/>
      <c r="K255" s="395"/>
      <c r="L255" s="395"/>
      <c r="M255" s="395"/>
      <c r="N255" s="251"/>
      <c r="O255" s="395"/>
      <c r="P255" s="395"/>
      <c r="Q255" s="395"/>
      <c r="R255" s="395"/>
      <c r="S255" s="395"/>
      <c r="T255" s="395"/>
      <c r="U255" s="395"/>
      <c r="V255" s="395"/>
      <c r="W255" s="395"/>
      <c r="X255" s="395"/>
      <c r="Y255" s="395"/>
      <c r="Z255" s="395"/>
      <c r="AA255" s="395"/>
      <c r="AB255" s="395"/>
      <c r="AC255" s="395"/>
      <c r="AD255" s="395"/>
    </row>
    <row r="256" ht="12.75" customHeight="1">
      <c r="A256" s="173"/>
      <c r="B256" s="395"/>
      <c r="C256" s="395"/>
      <c r="D256" s="395"/>
      <c r="E256" s="395"/>
      <c r="F256" s="395"/>
      <c r="G256" s="395"/>
      <c r="H256" s="395"/>
      <c r="I256" s="395"/>
      <c r="J256" s="251"/>
      <c r="K256" s="395"/>
      <c r="L256" s="395"/>
      <c r="M256" s="395"/>
      <c r="N256" s="251"/>
      <c r="O256" s="395"/>
      <c r="P256" s="395"/>
      <c r="Q256" s="395"/>
      <c r="R256" s="395"/>
      <c r="S256" s="395"/>
      <c r="T256" s="395"/>
      <c r="U256" s="395"/>
      <c r="V256" s="395"/>
      <c r="W256" s="395"/>
      <c r="X256" s="395"/>
      <c r="Y256" s="395"/>
      <c r="Z256" s="395"/>
      <c r="AA256" s="395"/>
      <c r="AB256" s="395"/>
      <c r="AC256" s="395"/>
      <c r="AD256" s="395"/>
    </row>
    <row r="257" ht="12.75" customHeight="1">
      <c r="A257" s="173"/>
      <c r="B257" s="395"/>
      <c r="C257" s="395"/>
      <c r="D257" s="395"/>
      <c r="E257" s="395"/>
      <c r="F257" s="395"/>
      <c r="G257" s="395"/>
      <c r="H257" s="395"/>
      <c r="I257" s="395"/>
      <c r="J257" s="251"/>
      <c r="K257" s="395"/>
      <c r="L257" s="395"/>
      <c r="M257" s="395"/>
      <c r="N257" s="251"/>
      <c r="O257" s="395"/>
      <c r="P257" s="395"/>
      <c r="Q257" s="395"/>
      <c r="R257" s="395"/>
      <c r="S257" s="395"/>
      <c r="T257" s="395"/>
      <c r="U257" s="395"/>
      <c r="V257" s="395"/>
      <c r="W257" s="395"/>
      <c r="X257" s="395"/>
      <c r="Y257" s="395"/>
      <c r="Z257" s="395"/>
      <c r="AA257" s="395"/>
      <c r="AB257" s="395"/>
      <c r="AC257" s="395"/>
      <c r="AD257" s="395"/>
    </row>
    <row r="258" ht="12.75" customHeight="1">
      <c r="A258" s="173"/>
      <c r="B258" s="395"/>
      <c r="C258" s="395"/>
      <c r="D258" s="395"/>
      <c r="E258" s="395"/>
      <c r="F258" s="395"/>
      <c r="G258" s="395"/>
      <c r="H258" s="395"/>
      <c r="I258" s="395"/>
      <c r="J258" s="251"/>
      <c r="K258" s="395"/>
      <c r="L258" s="395"/>
      <c r="M258" s="395"/>
      <c r="N258" s="251"/>
      <c r="O258" s="395"/>
      <c r="P258" s="395"/>
      <c r="Q258" s="395"/>
      <c r="R258" s="395"/>
      <c r="S258" s="395"/>
      <c r="T258" s="395"/>
      <c r="U258" s="395"/>
      <c r="V258" s="395"/>
      <c r="W258" s="395"/>
      <c r="X258" s="395"/>
      <c r="Y258" s="395"/>
      <c r="Z258" s="395"/>
      <c r="AA258" s="395"/>
      <c r="AB258" s="395"/>
      <c r="AC258" s="395"/>
      <c r="AD258" s="395"/>
    </row>
    <row r="259" ht="12.75" customHeight="1">
      <c r="A259" s="173"/>
      <c r="B259" s="395"/>
      <c r="C259" s="395"/>
      <c r="D259" s="395"/>
      <c r="E259" s="395"/>
      <c r="F259" s="395"/>
      <c r="G259" s="395"/>
      <c r="H259" s="395"/>
      <c r="I259" s="395"/>
      <c r="J259" s="251"/>
      <c r="K259" s="395"/>
      <c r="L259" s="395"/>
      <c r="M259" s="395"/>
      <c r="N259" s="251"/>
      <c r="O259" s="395"/>
      <c r="P259" s="395"/>
      <c r="Q259" s="395"/>
      <c r="R259" s="395"/>
      <c r="S259" s="395"/>
      <c r="T259" s="395"/>
      <c r="U259" s="395"/>
      <c r="V259" s="395"/>
      <c r="W259" s="395"/>
      <c r="X259" s="395"/>
      <c r="Y259" s="395"/>
      <c r="Z259" s="395"/>
      <c r="AA259" s="395"/>
      <c r="AB259" s="395"/>
      <c r="AC259" s="395"/>
      <c r="AD259" s="395"/>
    </row>
    <row r="260" ht="12.75" customHeight="1">
      <c r="A260" s="173"/>
      <c r="B260" s="395"/>
      <c r="C260" s="395"/>
      <c r="D260" s="395"/>
      <c r="E260" s="395"/>
      <c r="F260" s="395"/>
      <c r="G260" s="395"/>
      <c r="H260" s="395"/>
      <c r="I260" s="395"/>
      <c r="J260" s="251"/>
      <c r="K260" s="395"/>
      <c r="L260" s="395"/>
      <c r="M260" s="395"/>
      <c r="N260" s="251"/>
      <c r="O260" s="395"/>
      <c r="P260" s="395"/>
      <c r="Q260" s="395"/>
      <c r="R260" s="395"/>
      <c r="S260" s="395"/>
      <c r="T260" s="395"/>
      <c r="U260" s="395"/>
      <c r="V260" s="395"/>
      <c r="W260" s="395"/>
      <c r="X260" s="395"/>
      <c r="Y260" s="395"/>
      <c r="Z260" s="395"/>
      <c r="AA260" s="395"/>
      <c r="AB260" s="395"/>
      <c r="AC260" s="395"/>
      <c r="AD260" s="395"/>
    </row>
    <row r="261" ht="12.75" customHeight="1">
      <c r="A261" s="173"/>
      <c r="B261" s="395"/>
      <c r="C261" s="395"/>
      <c r="D261" s="395"/>
      <c r="E261" s="395"/>
      <c r="F261" s="395"/>
      <c r="G261" s="395"/>
      <c r="H261" s="395"/>
      <c r="I261" s="395"/>
      <c r="J261" s="251"/>
      <c r="K261" s="395"/>
      <c r="L261" s="395"/>
      <c r="M261" s="395"/>
      <c r="N261" s="251"/>
      <c r="O261" s="395"/>
      <c r="P261" s="395"/>
      <c r="Q261" s="395"/>
      <c r="R261" s="395"/>
      <c r="S261" s="395"/>
      <c r="T261" s="395"/>
      <c r="U261" s="395"/>
      <c r="V261" s="395"/>
      <c r="W261" s="395"/>
      <c r="X261" s="395"/>
      <c r="Y261" s="395"/>
      <c r="Z261" s="395"/>
      <c r="AA261" s="395"/>
      <c r="AB261" s="395"/>
      <c r="AC261" s="395"/>
      <c r="AD261" s="395"/>
    </row>
    <row r="262" ht="12.75" customHeight="1">
      <c r="A262" s="173"/>
      <c r="B262" s="395"/>
      <c r="C262" s="395"/>
      <c r="D262" s="395"/>
      <c r="E262" s="395"/>
      <c r="F262" s="395"/>
      <c r="G262" s="395"/>
      <c r="H262" s="395"/>
      <c r="I262" s="395"/>
      <c r="J262" s="251"/>
      <c r="K262" s="395"/>
      <c r="L262" s="395"/>
      <c r="M262" s="395"/>
      <c r="N262" s="251"/>
      <c r="O262" s="395"/>
      <c r="P262" s="395"/>
      <c r="Q262" s="395"/>
      <c r="R262" s="395"/>
      <c r="S262" s="395"/>
      <c r="T262" s="395"/>
      <c r="U262" s="395"/>
      <c r="V262" s="395"/>
      <c r="W262" s="395"/>
      <c r="X262" s="395"/>
      <c r="Y262" s="395"/>
      <c r="Z262" s="395"/>
      <c r="AA262" s="395"/>
      <c r="AB262" s="395"/>
      <c r="AC262" s="395"/>
      <c r="AD262" s="395"/>
    </row>
    <row r="263" ht="12.75" customHeight="1">
      <c r="A263" s="173"/>
      <c r="B263" s="395"/>
      <c r="C263" s="395"/>
      <c r="D263" s="395"/>
      <c r="E263" s="395"/>
      <c r="F263" s="395"/>
      <c r="G263" s="395"/>
      <c r="H263" s="395"/>
      <c r="I263" s="395"/>
      <c r="J263" s="251"/>
      <c r="K263" s="395"/>
      <c r="L263" s="395"/>
      <c r="M263" s="395"/>
      <c r="N263" s="251"/>
      <c r="O263" s="395"/>
      <c r="P263" s="395"/>
      <c r="Q263" s="395"/>
      <c r="R263" s="395"/>
      <c r="S263" s="395"/>
      <c r="T263" s="395"/>
      <c r="U263" s="395"/>
      <c r="V263" s="395"/>
      <c r="W263" s="395"/>
      <c r="X263" s="395"/>
      <c r="Y263" s="395"/>
      <c r="Z263" s="395"/>
      <c r="AA263" s="395"/>
      <c r="AB263" s="395"/>
      <c r="AC263" s="395"/>
      <c r="AD263" s="395"/>
    </row>
    <row r="264" ht="12.75" customHeight="1">
      <c r="A264" s="173"/>
      <c r="B264" s="395"/>
      <c r="C264" s="395"/>
      <c r="D264" s="395"/>
      <c r="E264" s="395"/>
      <c r="F264" s="395"/>
      <c r="G264" s="395"/>
      <c r="H264" s="395"/>
      <c r="I264" s="395"/>
      <c r="J264" s="251"/>
      <c r="K264" s="395"/>
      <c r="L264" s="395"/>
      <c r="M264" s="395"/>
      <c r="N264" s="251"/>
      <c r="O264" s="395"/>
      <c r="P264" s="395"/>
      <c r="Q264" s="395"/>
      <c r="R264" s="395"/>
      <c r="S264" s="395"/>
      <c r="T264" s="395"/>
      <c r="U264" s="395"/>
      <c r="V264" s="395"/>
      <c r="W264" s="395"/>
      <c r="X264" s="395"/>
      <c r="Y264" s="395"/>
      <c r="Z264" s="395"/>
      <c r="AA264" s="395"/>
      <c r="AB264" s="395"/>
      <c r="AC264" s="395"/>
      <c r="AD264" s="395"/>
    </row>
    <row r="265" ht="12.75" customHeight="1">
      <c r="A265" s="173"/>
      <c r="B265" s="395"/>
      <c r="C265" s="395"/>
      <c r="D265" s="395"/>
      <c r="E265" s="395"/>
      <c r="F265" s="395"/>
      <c r="G265" s="395"/>
      <c r="H265" s="395"/>
      <c r="I265" s="395"/>
      <c r="J265" s="251"/>
      <c r="K265" s="395"/>
      <c r="L265" s="395"/>
      <c r="M265" s="395"/>
      <c r="N265" s="251"/>
      <c r="O265" s="395"/>
      <c r="P265" s="395"/>
      <c r="Q265" s="395"/>
      <c r="R265" s="395"/>
      <c r="S265" s="395"/>
      <c r="T265" s="395"/>
      <c r="U265" s="395"/>
      <c r="V265" s="395"/>
      <c r="W265" s="395"/>
      <c r="X265" s="395"/>
      <c r="Y265" s="395"/>
      <c r="Z265" s="395"/>
      <c r="AA265" s="395"/>
      <c r="AB265" s="395"/>
      <c r="AC265" s="395"/>
      <c r="AD265" s="395"/>
    </row>
    <row r="266" ht="12.75" customHeight="1">
      <c r="A266" s="173"/>
      <c r="B266" s="395"/>
      <c r="C266" s="395"/>
      <c r="D266" s="395"/>
      <c r="E266" s="395"/>
      <c r="F266" s="395"/>
      <c r="G266" s="395"/>
      <c r="H266" s="395"/>
      <c r="I266" s="395"/>
      <c r="J266" s="251"/>
      <c r="K266" s="395"/>
      <c r="L266" s="395"/>
      <c r="M266" s="395"/>
      <c r="N266" s="251"/>
      <c r="O266" s="395"/>
      <c r="P266" s="395"/>
      <c r="Q266" s="395"/>
      <c r="R266" s="395"/>
      <c r="S266" s="395"/>
      <c r="T266" s="395"/>
      <c r="U266" s="395"/>
      <c r="V266" s="395"/>
      <c r="W266" s="395"/>
      <c r="X266" s="395"/>
      <c r="Y266" s="395"/>
      <c r="Z266" s="395"/>
      <c r="AA266" s="395"/>
      <c r="AB266" s="395"/>
      <c r="AC266" s="395"/>
      <c r="AD266" s="395"/>
    </row>
    <row r="267" ht="12.75" customHeight="1">
      <c r="A267" s="173"/>
      <c r="B267" s="395"/>
      <c r="C267" s="395"/>
      <c r="D267" s="395"/>
      <c r="E267" s="395"/>
      <c r="F267" s="395"/>
      <c r="G267" s="395"/>
      <c r="H267" s="395"/>
      <c r="I267" s="395"/>
      <c r="J267" s="251"/>
      <c r="K267" s="395"/>
      <c r="L267" s="395"/>
      <c r="M267" s="395"/>
      <c r="N267" s="251"/>
      <c r="O267" s="395"/>
      <c r="P267" s="395"/>
      <c r="Q267" s="395"/>
      <c r="R267" s="395"/>
      <c r="S267" s="395"/>
      <c r="T267" s="395"/>
      <c r="U267" s="395"/>
      <c r="V267" s="395"/>
      <c r="W267" s="395"/>
      <c r="X267" s="395"/>
      <c r="Y267" s="395"/>
      <c r="Z267" s="395"/>
      <c r="AA267" s="395"/>
      <c r="AB267" s="395"/>
      <c r="AC267" s="395"/>
      <c r="AD267" s="395"/>
    </row>
    <row r="268" ht="12.75" customHeight="1">
      <c r="A268" s="173"/>
      <c r="B268" s="395"/>
      <c r="C268" s="395"/>
      <c r="D268" s="395"/>
      <c r="E268" s="395"/>
      <c r="F268" s="395"/>
      <c r="G268" s="395"/>
      <c r="H268" s="395"/>
      <c r="I268" s="395"/>
      <c r="J268" s="251"/>
      <c r="K268" s="395"/>
      <c r="L268" s="395"/>
      <c r="M268" s="395"/>
      <c r="N268" s="251"/>
      <c r="O268" s="395"/>
      <c r="P268" s="395"/>
      <c r="Q268" s="395"/>
      <c r="R268" s="395"/>
      <c r="S268" s="395"/>
      <c r="T268" s="395"/>
      <c r="U268" s="395"/>
      <c r="V268" s="395"/>
      <c r="W268" s="395"/>
      <c r="X268" s="395"/>
      <c r="Y268" s="395"/>
      <c r="Z268" s="395"/>
      <c r="AA268" s="395"/>
      <c r="AB268" s="395"/>
      <c r="AC268" s="395"/>
      <c r="AD268" s="395"/>
    </row>
    <row r="269" ht="12.75" customHeight="1">
      <c r="A269" s="173"/>
      <c r="B269" s="395"/>
      <c r="C269" s="395"/>
      <c r="D269" s="395"/>
      <c r="E269" s="395"/>
      <c r="F269" s="395"/>
      <c r="G269" s="395"/>
      <c r="H269" s="395"/>
      <c r="I269" s="395"/>
      <c r="J269" s="251"/>
      <c r="K269" s="395"/>
      <c r="L269" s="395"/>
      <c r="M269" s="395"/>
      <c r="N269" s="251"/>
      <c r="O269" s="395"/>
      <c r="P269" s="395"/>
      <c r="Q269" s="395"/>
      <c r="R269" s="395"/>
      <c r="S269" s="395"/>
      <c r="T269" s="395"/>
      <c r="U269" s="395"/>
      <c r="V269" s="395"/>
      <c r="W269" s="395"/>
      <c r="X269" s="395"/>
      <c r="Y269" s="395"/>
      <c r="Z269" s="395"/>
      <c r="AA269" s="395"/>
      <c r="AB269" s="395"/>
      <c r="AC269" s="395"/>
      <c r="AD269" s="395"/>
    </row>
    <row r="270" ht="12.75" customHeight="1">
      <c r="A270" s="173"/>
      <c r="B270" s="395"/>
      <c r="C270" s="395"/>
      <c r="D270" s="395"/>
      <c r="E270" s="395"/>
      <c r="F270" s="395"/>
      <c r="G270" s="395"/>
      <c r="H270" s="395"/>
      <c r="I270" s="395"/>
      <c r="J270" s="251"/>
      <c r="K270" s="395"/>
      <c r="L270" s="395"/>
      <c r="M270" s="395"/>
      <c r="N270" s="251"/>
      <c r="O270" s="395"/>
      <c r="P270" s="395"/>
      <c r="Q270" s="395"/>
      <c r="R270" s="395"/>
      <c r="S270" s="395"/>
      <c r="T270" s="395"/>
      <c r="U270" s="395"/>
      <c r="V270" s="395"/>
      <c r="W270" s="395"/>
      <c r="X270" s="395"/>
      <c r="Y270" s="395"/>
      <c r="Z270" s="395"/>
      <c r="AA270" s="395"/>
      <c r="AB270" s="395"/>
      <c r="AC270" s="395"/>
      <c r="AD270" s="395"/>
    </row>
    <row r="271" ht="12.75" customHeight="1">
      <c r="A271" s="173"/>
      <c r="B271" s="395"/>
      <c r="C271" s="395"/>
      <c r="D271" s="395"/>
      <c r="E271" s="395"/>
      <c r="F271" s="395"/>
      <c r="G271" s="395"/>
      <c r="H271" s="395"/>
      <c r="I271" s="395"/>
      <c r="J271" s="251"/>
      <c r="K271" s="395"/>
      <c r="L271" s="395"/>
      <c r="M271" s="395"/>
      <c r="N271" s="251"/>
      <c r="O271" s="395"/>
      <c r="P271" s="395"/>
      <c r="Q271" s="395"/>
      <c r="R271" s="395"/>
      <c r="S271" s="395"/>
      <c r="T271" s="395"/>
      <c r="U271" s="395"/>
      <c r="V271" s="395"/>
      <c r="W271" s="395"/>
      <c r="X271" s="395"/>
      <c r="Y271" s="395"/>
      <c r="Z271" s="395"/>
      <c r="AA271" s="395"/>
      <c r="AB271" s="395"/>
      <c r="AC271" s="395"/>
      <c r="AD271" s="395"/>
    </row>
    <row r="272" ht="12.75" customHeight="1">
      <c r="A272" s="173"/>
      <c r="B272" s="395"/>
      <c r="C272" s="395"/>
      <c r="D272" s="395"/>
      <c r="E272" s="395"/>
      <c r="F272" s="395"/>
      <c r="G272" s="395"/>
      <c r="H272" s="395"/>
      <c r="I272" s="395"/>
      <c r="J272" s="251"/>
      <c r="K272" s="395"/>
      <c r="L272" s="395"/>
      <c r="M272" s="395"/>
      <c r="N272" s="251"/>
      <c r="O272" s="395"/>
      <c r="P272" s="395"/>
      <c r="Q272" s="395"/>
      <c r="R272" s="395"/>
      <c r="S272" s="395"/>
      <c r="T272" s="395"/>
      <c r="U272" s="395"/>
      <c r="V272" s="395"/>
      <c r="W272" s="395"/>
      <c r="X272" s="395"/>
      <c r="Y272" s="395"/>
      <c r="Z272" s="395"/>
      <c r="AA272" s="395"/>
      <c r="AB272" s="395"/>
      <c r="AC272" s="395"/>
      <c r="AD272" s="395"/>
    </row>
    <row r="273" ht="12.75" customHeight="1">
      <c r="A273" s="173"/>
      <c r="B273" s="395"/>
      <c r="C273" s="395"/>
      <c r="D273" s="395"/>
      <c r="E273" s="395"/>
      <c r="F273" s="395"/>
      <c r="G273" s="395"/>
      <c r="H273" s="395"/>
      <c r="I273" s="395"/>
      <c r="J273" s="251"/>
      <c r="K273" s="395"/>
      <c r="L273" s="395"/>
      <c r="M273" s="395"/>
      <c r="N273" s="251"/>
      <c r="O273" s="395"/>
      <c r="P273" s="395"/>
      <c r="Q273" s="395"/>
      <c r="R273" s="395"/>
      <c r="S273" s="395"/>
      <c r="T273" s="395"/>
      <c r="U273" s="395"/>
      <c r="V273" s="395"/>
      <c r="W273" s="395"/>
      <c r="X273" s="395"/>
      <c r="Y273" s="395"/>
      <c r="Z273" s="395"/>
      <c r="AA273" s="395"/>
      <c r="AB273" s="395"/>
      <c r="AC273" s="395"/>
      <c r="AD273" s="395"/>
    </row>
    <row r="274" ht="12.75" customHeight="1">
      <c r="A274" s="173"/>
      <c r="B274" s="395"/>
      <c r="C274" s="395"/>
      <c r="D274" s="395"/>
      <c r="E274" s="395"/>
      <c r="F274" s="395"/>
      <c r="G274" s="395"/>
      <c r="H274" s="395"/>
      <c r="I274" s="395"/>
      <c r="J274" s="251"/>
      <c r="K274" s="395"/>
      <c r="L274" s="395"/>
      <c r="M274" s="395"/>
      <c r="N274" s="251"/>
      <c r="O274" s="395"/>
      <c r="P274" s="395"/>
      <c r="Q274" s="395"/>
      <c r="R274" s="395"/>
      <c r="S274" s="395"/>
      <c r="T274" s="395"/>
      <c r="U274" s="395"/>
      <c r="V274" s="395"/>
      <c r="W274" s="395"/>
      <c r="X274" s="395"/>
      <c r="Y274" s="395"/>
      <c r="Z274" s="395"/>
      <c r="AA274" s="395"/>
      <c r="AB274" s="395"/>
      <c r="AC274" s="395"/>
      <c r="AD274" s="395"/>
    </row>
    <row r="275" ht="12.75" customHeight="1">
      <c r="A275" s="173"/>
      <c r="B275" s="395"/>
      <c r="C275" s="395"/>
      <c r="D275" s="395"/>
      <c r="E275" s="395"/>
      <c r="F275" s="395"/>
      <c r="G275" s="395"/>
      <c r="H275" s="395"/>
      <c r="I275" s="395"/>
      <c r="J275" s="251"/>
      <c r="K275" s="395"/>
      <c r="L275" s="395"/>
      <c r="M275" s="395"/>
      <c r="N275" s="251"/>
      <c r="O275" s="395"/>
      <c r="P275" s="395"/>
      <c r="Q275" s="395"/>
      <c r="R275" s="395"/>
      <c r="S275" s="395"/>
      <c r="T275" s="395"/>
      <c r="U275" s="395"/>
      <c r="V275" s="395"/>
      <c r="W275" s="395"/>
      <c r="X275" s="395"/>
      <c r="Y275" s="395"/>
      <c r="Z275" s="395"/>
      <c r="AA275" s="395"/>
      <c r="AB275" s="395"/>
      <c r="AC275" s="395"/>
      <c r="AD275" s="395"/>
    </row>
    <row r="276" ht="12.75" customHeight="1">
      <c r="A276" s="173"/>
      <c r="B276" s="395"/>
      <c r="C276" s="395"/>
      <c r="D276" s="395"/>
      <c r="E276" s="395"/>
      <c r="F276" s="395"/>
      <c r="G276" s="395"/>
      <c r="H276" s="395"/>
      <c r="I276" s="395"/>
      <c r="J276" s="251"/>
      <c r="K276" s="395"/>
      <c r="L276" s="395"/>
      <c r="M276" s="395"/>
      <c r="N276" s="251"/>
      <c r="O276" s="395"/>
      <c r="P276" s="395"/>
      <c r="Q276" s="395"/>
      <c r="R276" s="395"/>
      <c r="S276" s="395"/>
      <c r="T276" s="395"/>
      <c r="U276" s="395"/>
      <c r="V276" s="395"/>
      <c r="W276" s="395"/>
      <c r="X276" s="395"/>
      <c r="Y276" s="395"/>
      <c r="Z276" s="395"/>
      <c r="AA276" s="395"/>
      <c r="AB276" s="395"/>
      <c r="AC276" s="395"/>
      <c r="AD276" s="395"/>
    </row>
    <row r="277" ht="12.75" customHeight="1">
      <c r="A277" s="173"/>
      <c r="B277" s="395"/>
      <c r="C277" s="395"/>
      <c r="D277" s="395"/>
      <c r="E277" s="395"/>
      <c r="F277" s="395"/>
      <c r="G277" s="395"/>
      <c r="H277" s="395"/>
      <c r="I277" s="395"/>
      <c r="J277" s="251"/>
      <c r="K277" s="395"/>
      <c r="L277" s="395"/>
      <c r="M277" s="395"/>
      <c r="N277" s="251"/>
      <c r="O277" s="395"/>
      <c r="P277" s="395"/>
      <c r="Q277" s="395"/>
      <c r="R277" s="395"/>
      <c r="S277" s="395"/>
      <c r="T277" s="395"/>
      <c r="U277" s="395"/>
      <c r="V277" s="395"/>
      <c r="W277" s="395"/>
      <c r="X277" s="395"/>
      <c r="Y277" s="395"/>
      <c r="Z277" s="395"/>
      <c r="AA277" s="395"/>
      <c r="AB277" s="395"/>
      <c r="AC277" s="395"/>
      <c r="AD277" s="395"/>
    </row>
    <row r="278" ht="12.75" customHeight="1">
      <c r="A278" s="173"/>
      <c r="B278" s="395"/>
      <c r="C278" s="395"/>
      <c r="D278" s="395"/>
      <c r="E278" s="395"/>
      <c r="F278" s="395"/>
      <c r="G278" s="395"/>
      <c r="H278" s="395"/>
      <c r="I278" s="395"/>
      <c r="J278" s="251"/>
      <c r="K278" s="395"/>
      <c r="L278" s="395"/>
      <c r="M278" s="395"/>
      <c r="N278" s="251"/>
      <c r="O278" s="395"/>
      <c r="P278" s="395"/>
      <c r="Q278" s="395"/>
      <c r="R278" s="395"/>
      <c r="S278" s="395"/>
      <c r="T278" s="395"/>
      <c r="U278" s="395"/>
      <c r="V278" s="395"/>
      <c r="W278" s="395"/>
      <c r="X278" s="395"/>
      <c r="Y278" s="395"/>
      <c r="Z278" s="395"/>
      <c r="AA278" s="395"/>
      <c r="AB278" s="395"/>
      <c r="AC278" s="395"/>
      <c r="AD278" s="395"/>
    </row>
    <row r="279" ht="12.75" customHeight="1">
      <c r="A279" s="173"/>
      <c r="B279" s="395"/>
      <c r="C279" s="395"/>
      <c r="D279" s="395"/>
      <c r="E279" s="395"/>
      <c r="F279" s="395"/>
      <c r="G279" s="395"/>
      <c r="H279" s="395"/>
      <c r="I279" s="395"/>
      <c r="J279" s="251"/>
      <c r="K279" s="395"/>
      <c r="L279" s="395"/>
      <c r="M279" s="395"/>
      <c r="N279" s="251"/>
      <c r="O279" s="395"/>
      <c r="P279" s="395"/>
      <c r="Q279" s="395"/>
      <c r="R279" s="395"/>
      <c r="S279" s="395"/>
      <c r="T279" s="395"/>
      <c r="U279" s="395"/>
      <c r="V279" s="395"/>
      <c r="W279" s="395"/>
      <c r="X279" s="395"/>
      <c r="Y279" s="395"/>
      <c r="Z279" s="395"/>
      <c r="AA279" s="395"/>
      <c r="AB279" s="395"/>
      <c r="AC279" s="395"/>
      <c r="AD279" s="395"/>
    </row>
    <row r="280" ht="12.75" customHeight="1">
      <c r="A280" s="173"/>
      <c r="B280" s="395"/>
      <c r="C280" s="395"/>
      <c r="D280" s="395"/>
      <c r="E280" s="395"/>
      <c r="F280" s="395"/>
      <c r="G280" s="395"/>
      <c r="H280" s="395"/>
      <c r="I280" s="395"/>
      <c r="J280" s="251"/>
      <c r="K280" s="395"/>
      <c r="L280" s="395"/>
      <c r="M280" s="395"/>
      <c r="N280" s="251"/>
      <c r="O280" s="395"/>
      <c r="P280" s="395"/>
      <c r="Q280" s="395"/>
      <c r="R280" s="395"/>
      <c r="S280" s="395"/>
      <c r="T280" s="395"/>
      <c r="U280" s="395"/>
      <c r="V280" s="395"/>
      <c r="W280" s="395"/>
      <c r="X280" s="395"/>
      <c r="Y280" s="395"/>
      <c r="Z280" s="395"/>
      <c r="AA280" s="395"/>
      <c r="AB280" s="395"/>
      <c r="AC280" s="395"/>
      <c r="AD280" s="395"/>
    </row>
    <row r="281" ht="12.75" customHeight="1">
      <c r="A281" s="173"/>
      <c r="B281" s="395"/>
      <c r="C281" s="395"/>
      <c r="D281" s="395"/>
      <c r="E281" s="395"/>
      <c r="F281" s="395"/>
      <c r="G281" s="395"/>
      <c r="H281" s="395"/>
      <c r="I281" s="395"/>
      <c r="J281" s="251"/>
      <c r="K281" s="395"/>
      <c r="L281" s="395"/>
      <c r="M281" s="395"/>
      <c r="N281" s="251"/>
      <c r="O281" s="395"/>
      <c r="P281" s="395"/>
      <c r="Q281" s="395"/>
      <c r="R281" s="395"/>
      <c r="S281" s="395"/>
      <c r="T281" s="395"/>
      <c r="U281" s="395"/>
      <c r="V281" s="395"/>
      <c r="W281" s="395"/>
      <c r="X281" s="395"/>
      <c r="Y281" s="395"/>
      <c r="Z281" s="395"/>
      <c r="AA281" s="395"/>
      <c r="AB281" s="395"/>
      <c r="AC281" s="395"/>
      <c r="AD281" s="395"/>
    </row>
    <row r="282" ht="12.75" customHeight="1">
      <c r="A282" s="173"/>
      <c r="B282" s="395"/>
      <c r="C282" s="395"/>
      <c r="D282" s="395"/>
      <c r="E282" s="395"/>
      <c r="F282" s="395"/>
      <c r="G282" s="395"/>
      <c r="H282" s="395"/>
      <c r="I282" s="395"/>
      <c r="J282" s="251"/>
      <c r="K282" s="395"/>
      <c r="L282" s="395"/>
      <c r="M282" s="395"/>
      <c r="N282" s="251"/>
      <c r="O282" s="395"/>
      <c r="P282" s="395"/>
      <c r="Q282" s="395"/>
      <c r="R282" s="395"/>
      <c r="S282" s="395"/>
      <c r="T282" s="395"/>
      <c r="U282" s="395"/>
      <c r="V282" s="395"/>
      <c r="W282" s="395"/>
      <c r="X282" s="395"/>
      <c r="Y282" s="395"/>
      <c r="Z282" s="395"/>
      <c r="AA282" s="395"/>
      <c r="AB282" s="395"/>
      <c r="AC282" s="395"/>
      <c r="AD282" s="395"/>
    </row>
    <row r="283" ht="12.75" customHeight="1">
      <c r="A283" s="173"/>
      <c r="B283" s="395"/>
      <c r="C283" s="395"/>
      <c r="D283" s="395"/>
      <c r="E283" s="395"/>
      <c r="F283" s="395"/>
      <c r="G283" s="395"/>
      <c r="H283" s="395"/>
      <c r="I283" s="395"/>
      <c r="J283" s="251"/>
      <c r="K283" s="395"/>
      <c r="L283" s="395"/>
      <c r="M283" s="395"/>
      <c r="N283" s="251"/>
      <c r="O283" s="395"/>
      <c r="P283" s="395"/>
      <c r="Q283" s="395"/>
      <c r="R283" s="395"/>
      <c r="S283" s="395"/>
      <c r="T283" s="395"/>
      <c r="U283" s="395"/>
      <c r="V283" s="395"/>
      <c r="W283" s="395"/>
      <c r="X283" s="395"/>
      <c r="Y283" s="395"/>
      <c r="Z283" s="395"/>
      <c r="AA283" s="395"/>
      <c r="AB283" s="395"/>
      <c r="AC283" s="395"/>
      <c r="AD283" s="395"/>
    </row>
    <row r="284" ht="12.75" customHeight="1">
      <c r="A284" s="173"/>
      <c r="B284" s="395"/>
      <c r="C284" s="395"/>
      <c r="D284" s="395"/>
      <c r="E284" s="395"/>
      <c r="F284" s="395"/>
      <c r="G284" s="395"/>
      <c r="H284" s="395"/>
      <c r="I284" s="395"/>
      <c r="J284" s="251"/>
      <c r="K284" s="395"/>
      <c r="L284" s="395"/>
      <c r="M284" s="395"/>
      <c r="N284" s="251"/>
      <c r="O284" s="395"/>
      <c r="P284" s="395"/>
      <c r="Q284" s="395"/>
      <c r="R284" s="395"/>
      <c r="S284" s="395"/>
      <c r="T284" s="395"/>
      <c r="U284" s="395"/>
      <c r="V284" s="395"/>
      <c r="W284" s="395"/>
      <c r="X284" s="395"/>
      <c r="Y284" s="395"/>
      <c r="Z284" s="395"/>
      <c r="AA284" s="395"/>
      <c r="AB284" s="395"/>
      <c r="AC284" s="395"/>
      <c r="AD284" s="395"/>
    </row>
    <row r="285" ht="12.75" customHeight="1">
      <c r="A285" s="173"/>
      <c r="B285" s="395"/>
      <c r="C285" s="395"/>
      <c r="D285" s="395"/>
      <c r="E285" s="395"/>
      <c r="F285" s="395"/>
      <c r="G285" s="395"/>
      <c r="H285" s="395"/>
      <c r="I285" s="395"/>
      <c r="J285" s="251"/>
      <c r="K285" s="395"/>
      <c r="L285" s="395"/>
      <c r="M285" s="395"/>
      <c r="N285" s="251"/>
      <c r="O285" s="395"/>
      <c r="P285" s="395"/>
      <c r="Q285" s="395"/>
      <c r="R285" s="395"/>
      <c r="S285" s="395"/>
      <c r="T285" s="395"/>
      <c r="U285" s="395"/>
      <c r="V285" s="395"/>
      <c r="W285" s="395"/>
      <c r="X285" s="395"/>
      <c r="Y285" s="395"/>
      <c r="Z285" s="395"/>
      <c r="AA285" s="395"/>
      <c r="AB285" s="395"/>
      <c r="AC285" s="395"/>
      <c r="AD285" s="395"/>
    </row>
    <row r="286" ht="12.75" customHeight="1">
      <c r="A286" s="173"/>
      <c r="B286" s="395"/>
      <c r="C286" s="395"/>
      <c r="D286" s="395"/>
      <c r="E286" s="395"/>
      <c r="F286" s="395"/>
      <c r="G286" s="395"/>
      <c r="H286" s="395"/>
      <c r="I286" s="395"/>
      <c r="J286" s="251"/>
      <c r="K286" s="395"/>
      <c r="L286" s="395"/>
      <c r="M286" s="395"/>
      <c r="N286" s="251"/>
      <c r="O286" s="395"/>
      <c r="P286" s="395"/>
      <c r="Q286" s="395"/>
      <c r="R286" s="395"/>
      <c r="S286" s="395"/>
      <c r="T286" s="395"/>
      <c r="U286" s="395"/>
      <c r="V286" s="395"/>
      <c r="W286" s="395"/>
      <c r="X286" s="395"/>
      <c r="Y286" s="395"/>
      <c r="Z286" s="395"/>
      <c r="AA286" s="395"/>
      <c r="AB286" s="395"/>
      <c r="AC286" s="395"/>
      <c r="AD286" s="395"/>
    </row>
    <row r="287" ht="12.75" customHeight="1">
      <c r="A287" s="173"/>
      <c r="B287" s="395"/>
      <c r="C287" s="395"/>
      <c r="D287" s="395"/>
      <c r="E287" s="395"/>
      <c r="F287" s="395"/>
      <c r="G287" s="395"/>
      <c r="H287" s="395"/>
      <c r="I287" s="395"/>
      <c r="J287" s="251"/>
      <c r="K287" s="395"/>
      <c r="L287" s="395"/>
      <c r="M287" s="395"/>
      <c r="N287" s="251"/>
      <c r="O287" s="395"/>
      <c r="P287" s="395"/>
      <c r="Q287" s="395"/>
      <c r="R287" s="395"/>
      <c r="S287" s="395"/>
      <c r="T287" s="395"/>
      <c r="U287" s="395"/>
      <c r="V287" s="395"/>
      <c r="W287" s="395"/>
      <c r="X287" s="395"/>
      <c r="Y287" s="395"/>
      <c r="Z287" s="395"/>
      <c r="AA287" s="395"/>
      <c r="AB287" s="395"/>
      <c r="AC287" s="395"/>
      <c r="AD287" s="395"/>
    </row>
    <row r="288" ht="12.75" customHeight="1">
      <c r="A288" s="173"/>
      <c r="B288" s="395"/>
      <c r="C288" s="395"/>
      <c r="D288" s="395"/>
      <c r="E288" s="395"/>
      <c r="F288" s="395"/>
      <c r="G288" s="395"/>
      <c r="H288" s="395"/>
      <c r="I288" s="395"/>
      <c r="J288" s="251"/>
      <c r="K288" s="395"/>
      <c r="L288" s="395"/>
      <c r="M288" s="395"/>
      <c r="N288" s="251"/>
      <c r="O288" s="395"/>
      <c r="P288" s="395"/>
      <c r="Q288" s="395"/>
      <c r="R288" s="395"/>
      <c r="S288" s="395"/>
      <c r="T288" s="395"/>
      <c r="U288" s="395"/>
      <c r="V288" s="395"/>
      <c r="W288" s="395"/>
      <c r="X288" s="395"/>
      <c r="Y288" s="395"/>
      <c r="Z288" s="395"/>
      <c r="AA288" s="395"/>
      <c r="AB288" s="395"/>
      <c r="AC288" s="395"/>
      <c r="AD288" s="395"/>
    </row>
    <row r="289" ht="12.75" customHeight="1">
      <c r="A289" s="173"/>
      <c r="B289" s="395"/>
      <c r="C289" s="395"/>
      <c r="D289" s="395"/>
      <c r="E289" s="395"/>
      <c r="F289" s="395"/>
      <c r="G289" s="395"/>
      <c r="H289" s="395"/>
      <c r="I289" s="395"/>
      <c r="J289" s="251"/>
      <c r="K289" s="395"/>
      <c r="L289" s="395"/>
      <c r="M289" s="395"/>
      <c r="N289" s="251"/>
      <c r="O289" s="395"/>
      <c r="P289" s="395"/>
      <c r="Q289" s="395"/>
      <c r="R289" s="395"/>
      <c r="S289" s="395"/>
      <c r="T289" s="395"/>
      <c r="U289" s="395"/>
      <c r="V289" s="395"/>
      <c r="W289" s="395"/>
      <c r="X289" s="395"/>
      <c r="Y289" s="395"/>
      <c r="Z289" s="395"/>
      <c r="AA289" s="395"/>
      <c r="AB289" s="395"/>
      <c r="AC289" s="395"/>
      <c r="AD289" s="395"/>
    </row>
    <row r="290" ht="12.75" customHeight="1">
      <c r="A290" s="173"/>
      <c r="B290" s="395"/>
      <c r="C290" s="395"/>
      <c r="D290" s="395"/>
      <c r="E290" s="395"/>
      <c r="F290" s="395"/>
      <c r="G290" s="395"/>
      <c r="H290" s="395"/>
      <c r="I290" s="395"/>
      <c r="J290" s="251"/>
      <c r="K290" s="395"/>
      <c r="L290" s="395"/>
      <c r="M290" s="395"/>
      <c r="N290" s="251"/>
      <c r="O290" s="395"/>
      <c r="P290" s="395"/>
      <c r="Q290" s="395"/>
      <c r="R290" s="395"/>
      <c r="S290" s="395"/>
      <c r="T290" s="395"/>
      <c r="U290" s="395"/>
      <c r="V290" s="395"/>
      <c r="W290" s="395"/>
      <c r="X290" s="395"/>
      <c r="Y290" s="395"/>
      <c r="Z290" s="395"/>
      <c r="AA290" s="395"/>
      <c r="AB290" s="395"/>
      <c r="AC290" s="395"/>
      <c r="AD290" s="395"/>
    </row>
    <row r="291" ht="12.75" customHeight="1">
      <c r="A291" s="173"/>
      <c r="B291" s="395"/>
      <c r="C291" s="395"/>
      <c r="D291" s="395"/>
      <c r="E291" s="395"/>
      <c r="F291" s="395"/>
      <c r="G291" s="395"/>
      <c r="H291" s="395"/>
      <c r="I291" s="395"/>
      <c r="J291" s="251"/>
      <c r="K291" s="395"/>
      <c r="L291" s="395"/>
      <c r="M291" s="395"/>
      <c r="N291" s="251"/>
      <c r="O291" s="395"/>
      <c r="P291" s="395"/>
      <c r="Q291" s="395"/>
      <c r="R291" s="395"/>
      <c r="S291" s="395"/>
      <c r="T291" s="395"/>
      <c r="U291" s="395"/>
      <c r="V291" s="395"/>
      <c r="W291" s="395"/>
      <c r="X291" s="395"/>
      <c r="Y291" s="395"/>
      <c r="Z291" s="395"/>
      <c r="AA291" s="395"/>
      <c r="AB291" s="395"/>
      <c r="AC291" s="395"/>
      <c r="AD291" s="395"/>
    </row>
    <row r="292" ht="12.75" customHeight="1">
      <c r="A292" s="173"/>
      <c r="B292" s="395"/>
      <c r="C292" s="395"/>
      <c r="D292" s="395"/>
      <c r="E292" s="395"/>
      <c r="F292" s="395"/>
      <c r="G292" s="395"/>
      <c r="H292" s="395"/>
      <c r="I292" s="395"/>
      <c r="J292" s="251"/>
      <c r="K292" s="395"/>
      <c r="L292" s="395"/>
      <c r="M292" s="395"/>
      <c r="N292" s="251"/>
      <c r="O292" s="395"/>
      <c r="P292" s="395"/>
      <c r="Q292" s="395"/>
      <c r="R292" s="395"/>
      <c r="S292" s="395"/>
      <c r="T292" s="395"/>
      <c r="U292" s="395"/>
      <c r="V292" s="395"/>
      <c r="W292" s="395"/>
      <c r="X292" s="395"/>
      <c r="Y292" s="395"/>
      <c r="Z292" s="395"/>
      <c r="AA292" s="395"/>
      <c r="AB292" s="395"/>
      <c r="AC292" s="395"/>
      <c r="AD292" s="395"/>
    </row>
    <row r="293" ht="12.75" customHeight="1">
      <c r="A293" s="173"/>
      <c r="B293" s="395"/>
      <c r="C293" s="395"/>
      <c r="D293" s="395"/>
      <c r="E293" s="395"/>
      <c r="F293" s="395"/>
      <c r="G293" s="395"/>
      <c r="H293" s="395"/>
      <c r="I293" s="395"/>
      <c r="J293" s="251"/>
      <c r="K293" s="395"/>
      <c r="L293" s="395"/>
      <c r="M293" s="395"/>
      <c r="N293" s="251"/>
      <c r="O293" s="395"/>
      <c r="P293" s="395"/>
      <c r="Q293" s="395"/>
      <c r="R293" s="395"/>
      <c r="S293" s="395"/>
      <c r="T293" s="395"/>
      <c r="U293" s="395"/>
      <c r="V293" s="395"/>
      <c r="W293" s="395"/>
      <c r="X293" s="395"/>
      <c r="Y293" s="395"/>
      <c r="Z293" s="395"/>
      <c r="AA293" s="395"/>
      <c r="AB293" s="395"/>
      <c r="AC293" s="395"/>
      <c r="AD293" s="395"/>
    </row>
    <row r="294" ht="12.75" customHeight="1">
      <c r="A294" s="173"/>
      <c r="B294" s="395"/>
      <c r="C294" s="395"/>
      <c r="D294" s="395"/>
      <c r="E294" s="395"/>
      <c r="F294" s="395"/>
      <c r="G294" s="395"/>
      <c r="H294" s="395"/>
      <c r="I294" s="395"/>
      <c r="J294" s="251"/>
      <c r="K294" s="395"/>
      <c r="L294" s="395"/>
      <c r="M294" s="395"/>
      <c r="N294" s="251"/>
      <c r="O294" s="395"/>
      <c r="P294" s="395"/>
      <c r="Q294" s="395"/>
      <c r="R294" s="395"/>
      <c r="S294" s="395"/>
      <c r="T294" s="395"/>
      <c r="U294" s="395"/>
      <c r="V294" s="395"/>
      <c r="W294" s="395"/>
      <c r="X294" s="395"/>
      <c r="Y294" s="395"/>
      <c r="Z294" s="395"/>
      <c r="AA294" s="395"/>
      <c r="AB294" s="395"/>
      <c r="AC294" s="395"/>
      <c r="AD294" s="395"/>
    </row>
    <row r="295" ht="12.75" customHeight="1">
      <c r="A295" s="173"/>
      <c r="B295" s="395"/>
      <c r="C295" s="395"/>
      <c r="D295" s="395"/>
      <c r="E295" s="395"/>
      <c r="F295" s="395"/>
      <c r="G295" s="395"/>
      <c r="H295" s="395"/>
      <c r="I295" s="395"/>
      <c r="J295" s="251"/>
      <c r="K295" s="395"/>
      <c r="L295" s="395"/>
      <c r="M295" s="395"/>
      <c r="N295" s="251"/>
      <c r="O295" s="395"/>
      <c r="P295" s="395"/>
      <c r="Q295" s="395"/>
      <c r="R295" s="395"/>
      <c r="S295" s="395"/>
      <c r="T295" s="395"/>
      <c r="U295" s="395"/>
      <c r="V295" s="395"/>
      <c r="W295" s="395"/>
      <c r="X295" s="395"/>
      <c r="Y295" s="395"/>
      <c r="Z295" s="395"/>
      <c r="AA295" s="395"/>
      <c r="AB295" s="395"/>
      <c r="AC295" s="395"/>
      <c r="AD295" s="395"/>
    </row>
    <row r="296" ht="12.75" customHeight="1">
      <c r="A296" s="173"/>
      <c r="B296" s="395"/>
      <c r="C296" s="395"/>
      <c r="D296" s="395"/>
      <c r="E296" s="395"/>
      <c r="F296" s="395"/>
      <c r="G296" s="395"/>
      <c r="H296" s="395"/>
      <c r="I296" s="395"/>
      <c r="J296" s="251"/>
      <c r="K296" s="395"/>
      <c r="L296" s="395"/>
      <c r="M296" s="395"/>
      <c r="N296" s="251"/>
      <c r="O296" s="395"/>
      <c r="P296" s="395"/>
      <c r="Q296" s="395"/>
      <c r="R296" s="395"/>
      <c r="S296" s="395"/>
      <c r="T296" s="395"/>
      <c r="U296" s="395"/>
      <c r="V296" s="395"/>
      <c r="W296" s="395"/>
      <c r="X296" s="395"/>
      <c r="Y296" s="395"/>
      <c r="Z296" s="395"/>
      <c r="AA296" s="395"/>
      <c r="AB296" s="395"/>
      <c r="AC296" s="395"/>
      <c r="AD296" s="395"/>
    </row>
    <row r="297" ht="12.75" customHeight="1">
      <c r="A297" s="173"/>
      <c r="B297" s="395"/>
      <c r="C297" s="395"/>
      <c r="D297" s="395"/>
      <c r="E297" s="395"/>
      <c r="F297" s="395"/>
      <c r="G297" s="395"/>
      <c r="H297" s="395"/>
      <c r="I297" s="395"/>
      <c r="J297" s="251"/>
      <c r="K297" s="395"/>
      <c r="L297" s="395"/>
      <c r="M297" s="395"/>
      <c r="N297" s="251"/>
      <c r="O297" s="395"/>
      <c r="P297" s="395"/>
      <c r="Q297" s="395"/>
      <c r="R297" s="395"/>
      <c r="S297" s="395"/>
      <c r="T297" s="395"/>
      <c r="U297" s="395"/>
      <c r="V297" s="395"/>
      <c r="W297" s="395"/>
      <c r="X297" s="395"/>
      <c r="Y297" s="395"/>
      <c r="Z297" s="395"/>
      <c r="AA297" s="395"/>
      <c r="AB297" s="395"/>
      <c r="AC297" s="395"/>
      <c r="AD297" s="395"/>
    </row>
    <row r="298" ht="12.75" customHeight="1">
      <c r="A298" s="173"/>
      <c r="B298" s="395"/>
      <c r="C298" s="395"/>
      <c r="D298" s="395"/>
      <c r="E298" s="395"/>
      <c r="F298" s="395"/>
      <c r="G298" s="395"/>
      <c r="H298" s="395"/>
      <c r="I298" s="395"/>
      <c r="J298" s="251"/>
      <c r="K298" s="395"/>
      <c r="L298" s="395"/>
      <c r="M298" s="395"/>
      <c r="N298" s="251"/>
      <c r="O298" s="395"/>
      <c r="P298" s="395"/>
      <c r="Q298" s="395"/>
      <c r="R298" s="395"/>
      <c r="S298" s="395"/>
      <c r="T298" s="395"/>
      <c r="U298" s="395"/>
      <c r="V298" s="395"/>
      <c r="W298" s="395"/>
      <c r="X298" s="395"/>
      <c r="Y298" s="395"/>
      <c r="Z298" s="395"/>
      <c r="AA298" s="395"/>
      <c r="AB298" s="395"/>
      <c r="AC298" s="395"/>
      <c r="AD298" s="395"/>
    </row>
    <row r="299" ht="12.75" customHeight="1">
      <c r="A299" s="173"/>
      <c r="B299" s="395"/>
      <c r="C299" s="395"/>
      <c r="D299" s="395"/>
      <c r="E299" s="395"/>
      <c r="F299" s="395"/>
      <c r="G299" s="395"/>
      <c r="H299" s="395"/>
      <c r="I299" s="395"/>
      <c r="J299" s="251"/>
      <c r="K299" s="395"/>
      <c r="L299" s="395"/>
      <c r="M299" s="395"/>
      <c r="N299" s="251"/>
      <c r="O299" s="395"/>
      <c r="P299" s="395"/>
      <c r="Q299" s="395"/>
      <c r="R299" s="395"/>
      <c r="S299" s="395"/>
      <c r="T299" s="395"/>
      <c r="U299" s="395"/>
      <c r="V299" s="395"/>
      <c r="W299" s="395"/>
      <c r="X299" s="395"/>
      <c r="Y299" s="395"/>
      <c r="Z299" s="395"/>
      <c r="AA299" s="395"/>
      <c r="AB299" s="395"/>
      <c r="AC299" s="395"/>
      <c r="AD299" s="395"/>
    </row>
    <row r="300" ht="12.75" customHeight="1">
      <c r="A300" s="173"/>
      <c r="B300" s="395"/>
      <c r="C300" s="395"/>
      <c r="D300" s="395"/>
      <c r="E300" s="395"/>
      <c r="F300" s="395"/>
      <c r="G300" s="395"/>
      <c r="H300" s="395"/>
      <c r="I300" s="395"/>
      <c r="J300" s="251"/>
      <c r="K300" s="395"/>
      <c r="L300" s="395"/>
      <c r="M300" s="395"/>
      <c r="N300" s="251"/>
      <c r="O300" s="395"/>
      <c r="P300" s="395"/>
      <c r="Q300" s="395"/>
      <c r="R300" s="395"/>
      <c r="S300" s="395"/>
      <c r="T300" s="395"/>
      <c r="U300" s="395"/>
      <c r="V300" s="395"/>
      <c r="W300" s="395"/>
      <c r="X300" s="395"/>
      <c r="Y300" s="395"/>
      <c r="Z300" s="395"/>
      <c r="AA300" s="395"/>
      <c r="AB300" s="395"/>
      <c r="AC300" s="395"/>
      <c r="AD300" s="395"/>
    </row>
    <row r="301" ht="12.75" customHeight="1">
      <c r="A301" s="173"/>
      <c r="B301" s="395"/>
      <c r="C301" s="395"/>
      <c r="D301" s="395"/>
      <c r="E301" s="395"/>
      <c r="F301" s="395"/>
      <c r="G301" s="395"/>
      <c r="H301" s="395"/>
      <c r="I301" s="395"/>
      <c r="J301" s="251"/>
      <c r="K301" s="395"/>
      <c r="L301" s="395"/>
      <c r="M301" s="395"/>
      <c r="N301" s="251"/>
      <c r="O301" s="395"/>
      <c r="P301" s="395"/>
      <c r="Q301" s="395"/>
      <c r="R301" s="395"/>
      <c r="S301" s="395"/>
      <c r="T301" s="395"/>
      <c r="U301" s="395"/>
      <c r="V301" s="395"/>
      <c r="W301" s="395"/>
      <c r="X301" s="395"/>
      <c r="Y301" s="395"/>
      <c r="Z301" s="395"/>
      <c r="AA301" s="395"/>
      <c r="AB301" s="395"/>
      <c r="AC301" s="395"/>
      <c r="AD301" s="395"/>
    </row>
    <row r="302" ht="12.75" customHeight="1">
      <c r="A302" s="173"/>
      <c r="B302" s="395"/>
      <c r="C302" s="395"/>
      <c r="D302" s="395"/>
      <c r="E302" s="395"/>
      <c r="F302" s="395"/>
      <c r="G302" s="395"/>
      <c r="H302" s="395"/>
      <c r="I302" s="395"/>
      <c r="J302" s="251"/>
      <c r="K302" s="395"/>
      <c r="L302" s="395"/>
      <c r="M302" s="395"/>
      <c r="N302" s="251"/>
      <c r="O302" s="395"/>
      <c r="P302" s="395"/>
      <c r="Q302" s="395"/>
      <c r="R302" s="395"/>
      <c r="S302" s="395"/>
      <c r="T302" s="395"/>
      <c r="U302" s="395"/>
      <c r="V302" s="395"/>
      <c r="W302" s="395"/>
      <c r="X302" s="395"/>
      <c r="Y302" s="395"/>
      <c r="Z302" s="395"/>
      <c r="AA302" s="395"/>
      <c r="AB302" s="395"/>
      <c r="AC302" s="395"/>
      <c r="AD302" s="395"/>
    </row>
    <row r="303" ht="12.75" customHeight="1">
      <c r="A303" s="173"/>
      <c r="B303" s="395"/>
      <c r="C303" s="395"/>
      <c r="D303" s="395"/>
      <c r="E303" s="395"/>
      <c r="F303" s="395"/>
      <c r="G303" s="395"/>
      <c r="H303" s="395"/>
      <c r="I303" s="395"/>
      <c r="J303" s="251"/>
      <c r="K303" s="395"/>
      <c r="L303" s="395"/>
      <c r="M303" s="395"/>
      <c r="N303" s="251"/>
      <c r="O303" s="395"/>
      <c r="P303" s="395"/>
      <c r="Q303" s="395"/>
      <c r="R303" s="395"/>
      <c r="S303" s="395"/>
      <c r="T303" s="395"/>
      <c r="U303" s="395"/>
      <c r="V303" s="395"/>
      <c r="W303" s="395"/>
      <c r="X303" s="395"/>
      <c r="Y303" s="395"/>
      <c r="Z303" s="395"/>
      <c r="AA303" s="395"/>
      <c r="AB303" s="395"/>
      <c r="AC303" s="395"/>
      <c r="AD303" s="395"/>
    </row>
    <row r="304" ht="12.75" customHeight="1">
      <c r="A304" s="173"/>
      <c r="B304" s="395"/>
      <c r="C304" s="395"/>
      <c r="D304" s="395"/>
      <c r="E304" s="395"/>
      <c r="F304" s="395"/>
      <c r="G304" s="395"/>
      <c r="H304" s="395"/>
      <c r="I304" s="395"/>
      <c r="J304" s="251"/>
      <c r="K304" s="395"/>
      <c r="L304" s="395"/>
      <c r="M304" s="395"/>
      <c r="N304" s="251"/>
      <c r="O304" s="395"/>
      <c r="P304" s="395"/>
      <c r="Q304" s="395"/>
      <c r="R304" s="395"/>
      <c r="S304" s="395"/>
      <c r="T304" s="395"/>
      <c r="U304" s="395"/>
      <c r="V304" s="395"/>
      <c r="W304" s="395"/>
      <c r="X304" s="395"/>
      <c r="Y304" s="395"/>
      <c r="Z304" s="395"/>
      <c r="AA304" s="395"/>
      <c r="AB304" s="395"/>
      <c r="AC304" s="395"/>
      <c r="AD304" s="395"/>
    </row>
    <row r="305" ht="12.75" customHeight="1">
      <c r="A305" s="173"/>
      <c r="B305" s="395"/>
      <c r="C305" s="395"/>
      <c r="D305" s="395"/>
      <c r="E305" s="395"/>
      <c r="F305" s="395"/>
      <c r="G305" s="395"/>
      <c r="H305" s="395"/>
      <c r="I305" s="395"/>
      <c r="J305" s="251"/>
      <c r="K305" s="395"/>
      <c r="L305" s="395"/>
      <c r="M305" s="395"/>
      <c r="N305" s="251"/>
      <c r="O305" s="395"/>
      <c r="P305" s="395"/>
      <c r="Q305" s="395"/>
      <c r="R305" s="395"/>
      <c r="S305" s="395"/>
      <c r="T305" s="395"/>
      <c r="U305" s="395"/>
      <c r="V305" s="395"/>
      <c r="W305" s="395"/>
      <c r="X305" s="395"/>
      <c r="Y305" s="395"/>
      <c r="Z305" s="395"/>
      <c r="AA305" s="395"/>
      <c r="AB305" s="395"/>
      <c r="AC305" s="395"/>
      <c r="AD305" s="395"/>
    </row>
    <row r="306" ht="12.75" customHeight="1">
      <c r="A306" s="173"/>
      <c r="B306" s="395"/>
      <c r="C306" s="395"/>
      <c r="D306" s="395"/>
      <c r="E306" s="395"/>
      <c r="F306" s="395"/>
      <c r="G306" s="395"/>
      <c r="H306" s="395"/>
      <c r="I306" s="395"/>
      <c r="J306" s="251"/>
      <c r="K306" s="395"/>
      <c r="L306" s="395"/>
      <c r="M306" s="395"/>
      <c r="N306" s="251"/>
      <c r="O306" s="395"/>
      <c r="P306" s="395"/>
      <c r="Q306" s="395"/>
      <c r="R306" s="395"/>
      <c r="S306" s="395"/>
      <c r="T306" s="395"/>
      <c r="U306" s="395"/>
      <c r="V306" s="395"/>
      <c r="W306" s="395"/>
      <c r="X306" s="395"/>
      <c r="Y306" s="395"/>
      <c r="Z306" s="395"/>
      <c r="AA306" s="395"/>
      <c r="AB306" s="395"/>
      <c r="AC306" s="395"/>
      <c r="AD306" s="395"/>
    </row>
    <row r="307" ht="12.75" customHeight="1">
      <c r="A307" s="173"/>
      <c r="B307" s="395"/>
      <c r="C307" s="395"/>
      <c r="D307" s="395"/>
      <c r="E307" s="395"/>
      <c r="F307" s="395"/>
      <c r="G307" s="395"/>
      <c r="H307" s="395"/>
      <c r="I307" s="395"/>
      <c r="J307" s="251"/>
      <c r="K307" s="395"/>
      <c r="L307" s="395"/>
      <c r="M307" s="395"/>
      <c r="N307" s="251"/>
      <c r="O307" s="395"/>
      <c r="P307" s="395"/>
      <c r="Q307" s="395"/>
      <c r="R307" s="395"/>
      <c r="S307" s="395"/>
      <c r="T307" s="395"/>
      <c r="U307" s="395"/>
      <c r="V307" s="395"/>
      <c r="W307" s="395"/>
      <c r="X307" s="395"/>
      <c r="Y307" s="395"/>
      <c r="Z307" s="395"/>
      <c r="AA307" s="395"/>
      <c r="AB307" s="395"/>
      <c r="AC307" s="395"/>
      <c r="AD307" s="395"/>
    </row>
    <row r="308" ht="12.75" customHeight="1">
      <c r="A308" s="173"/>
      <c r="B308" s="395"/>
      <c r="C308" s="395"/>
      <c r="D308" s="395"/>
      <c r="E308" s="395"/>
      <c r="F308" s="395"/>
      <c r="G308" s="395"/>
      <c r="H308" s="395"/>
      <c r="I308" s="395"/>
      <c r="J308" s="251"/>
      <c r="K308" s="395"/>
      <c r="L308" s="395"/>
      <c r="M308" s="395"/>
      <c r="N308" s="251"/>
      <c r="O308" s="395"/>
      <c r="P308" s="395"/>
      <c r="Q308" s="395"/>
      <c r="R308" s="395"/>
      <c r="S308" s="395"/>
      <c r="T308" s="395"/>
      <c r="U308" s="395"/>
      <c r="V308" s="395"/>
      <c r="W308" s="395"/>
      <c r="X308" s="395"/>
      <c r="Y308" s="395"/>
      <c r="Z308" s="395"/>
      <c r="AA308" s="395"/>
      <c r="AB308" s="395"/>
      <c r="AC308" s="395"/>
      <c r="AD308" s="395"/>
    </row>
    <row r="309" ht="12.75" customHeight="1">
      <c r="A309" s="173"/>
      <c r="B309" s="395"/>
      <c r="C309" s="395"/>
      <c r="D309" s="395"/>
      <c r="E309" s="395"/>
      <c r="F309" s="395"/>
      <c r="G309" s="395"/>
      <c r="H309" s="395"/>
      <c r="I309" s="395"/>
      <c r="J309" s="251"/>
      <c r="K309" s="395"/>
      <c r="L309" s="395"/>
      <c r="M309" s="395"/>
      <c r="N309" s="251"/>
      <c r="O309" s="395"/>
      <c r="P309" s="395"/>
      <c r="Q309" s="395"/>
      <c r="R309" s="395"/>
      <c r="S309" s="395"/>
      <c r="T309" s="395"/>
      <c r="U309" s="395"/>
      <c r="V309" s="395"/>
      <c r="W309" s="395"/>
      <c r="X309" s="395"/>
      <c r="Y309" s="395"/>
      <c r="Z309" s="395"/>
      <c r="AA309" s="395"/>
      <c r="AB309" s="395"/>
      <c r="AC309" s="395"/>
      <c r="AD309" s="395"/>
    </row>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1">
    <mergeCell ref="I83:I84"/>
    <mergeCell ref="J83:J84"/>
    <mergeCell ref="K83:M83"/>
    <mergeCell ref="N83:N84"/>
    <mergeCell ref="B83:B84"/>
    <mergeCell ref="C83:C84"/>
    <mergeCell ref="D83:D84"/>
    <mergeCell ref="E83:E84"/>
    <mergeCell ref="F83:F84"/>
    <mergeCell ref="G83:G84"/>
    <mergeCell ref="H83:H84"/>
    <mergeCell ref="I97:I98"/>
    <mergeCell ref="J97:J98"/>
    <mergeCell ref="K97:M97"/>
    <mergeCell ref="N97:N98"/>
    <mergeCell ref="B97:B98"/>
    <mergeCell ref="C97:C98"/>
    <mergeCell ref="D97:D98"/>
    <mergeCell ref="E97:E98"/>
    <mergeCell ref="F97:F98"/>
    <mergeCell ref="G97:G98"/>
    <mergeCell ref="H97:H98"/>
    <mergeCell ref="J4:J5"/>
    <mergeCell ref="K4:M4"/>
    <mergeCell ref="B2:M2"/>
    <mergeCell ref="B4:B5"/>
    <mergeCell ref="C4:C5"/>
    <mergeCell ref="D4:D5"/>
    <mergeCell ref="E4:E5"/>
    <mergeCell ref="F4:F5"/>
    <mergeCell ref="G4:G5"/>
    <mergeCell ref="G12:G13"/>
    <mergeCell ref="H12:H13"/>
    <mergeCell ref="J12:J13"/>
    <mergeCell ref="K12:M12"/>
    <mergeCell ref="N12:N13"/>
    <mergeCell ref="H4:H5"/>
    <mergeCell ref="I4:I5"/>
    <mergeCell ref="C12:C13"/>
    <mergeCell ref="D12:D13"/>
    <mergeCell ref="E12:E13"/>
    <mergeCell ref="F12:F13"/>
    <mergeCell ref="I12:I13"/>
    <mergeCell ref="H21:H22"/>
    <mergeCell ref="I21:I22"/>
    <mergeCell ref="J21:J22"/>
    <mergeCell ref="K21:M21"/>
    <mergeCell ref="N21:N22"/>
    <mergeCell ref="B12:B13"/>
    <mergeCell ref="B21:B22"/>
    <mergeCell ref="C21:C22"/>
    <mergeCell ref="D21:D22"/>
    <mergeCell ref="E21:E22"/>
    <mergeCell ref="F21:F22"/>
    <mergeCell ref="G21:G22"/>
    <mergeCell ref="I104:I105"/>
    <mergeCell ref="J104:J105"/>
    <mergeCell ref="K104:M104"/>
    <mergeCell ref="B104:B105"/>
    <mergeCell ref="C104:C105"/>
    <mergeCell ref="D104:D105"/>
    <mergeCell ref="E104:E105"/>
    <mergeCell ref="F104:F105"/>
    <mergeCell ref="G104:G105"/>
    <mergeCell ref="H104:H105"/>
    <mergeCell ref="I31:I32"/>
    <mergeCell ref="J31:J32"/>
    <mergeCell ref="K31:M31"/>
    <mergeCell ref="B31:B32"/>
    <mergeCell ref="C31:C32"/>
    <mergeCell ref="D31:D32"/>
    <mergeCell ref="E31:E32"/>
    <mergeCell ref="F31:F32"/>
    <mergeCell ref="G31:G32"/>
    <mergeCell ref="H31:H32"/>
    <mergeCell ref="I40:I41"/>
    <mergeCell ref="J40:J41"/>
    <mergeCell ref="K40:M40"/>
    <mergeCell ref="B40:B41"/>
    <mergeCell ref="C40:C41"/>
    <mergeCell ref="D40:D41"/>
    <mergeCell ref="E40:E41"/>
    <mergeCell ref="F40:F41"/>
    <mergeCell ref="G40:G41"/>
    <mergeCell ref="H40:H41"/>
    <mergeCell ref="I48:I49"/>
    <mergeCell ref="J48:J49"/>
    <mergeCell ref="K48:M48"/>
    <mergeCell ref="B48:B49"/>
    <mergeCell ref="C48:C49"/>
    <mergeCell ref="D48:D49"/>
    <mergeCell ref="E48:E49"/>
    <mergeCell ref="F48:F49"/>
    <mergeCell ref="G48:G49"/>
    <mergeCell ref="H48:H49"/>
    <mergeCell ref="I56:I57"/>
    <mergeCell ref="J56:J57"/>
    <mergeCell ref="K56:M56"/>
    <mergeCell ref="N56:N57"/>
    <mergeCell ref="B56:B57"/>
    <mergeCell ref="C56:C57"/>
    <mergeCell ref="D56:D57"/>
    <mergeCell ref="E56:E57"/>
    <mergeCell ref="F56:F57"/>
    <mergeCell ref="G56:G57"/>
    <mergeCell ref="H56:H57"/>
    <mergeCell ref="I63:I64"/>
    <mergeCell ref="J63:J64"/>
    <mergeCell ref="K63:M63"/>
    <mergeCell ref="N63:N64"/>
    <mergeCell ref="O63:O64"/>
    <mergeCell ref="P63:P64"/>
    <mergeCell ref="B63:B64"/>
    <mergeCell ref="C63:C64"/>
    <mergeCell ref="D63:D64"/>
    <mergeCell ref="E63:E64"/>
    <mergeCell ref="F63:F64"/>
    <mergeCell ref="G63:G64"/>
    <mergeCell ref="H63:H64"/>
    <mergeCell ref="I76:I77"/>
    <mergeCell ref="J76:J77"/>
    <mergeCell ref="K76:M76"/>
    <mergeCell ref="N76:N77"/>
    <mergeCell ref="O76:O77"/>
    <mergeCell ref="B76:B77"/>
    <mergeCell ref="C76:C77"/>
    <mergeCell ref="D76:D77"/>
    <mergeCell ref="E76:E77"/>
    <mergeCell ref="F76:F77"/>
    <mergeCell ref="G76:G77"/>
    <mergeCell ref="H76:H77"/>
    <mergeCell ref="I90:I91"/>
    <mergeCell ref="J90:J91"/>
    <mergeCell ref="K90:M90"/>
    <mergeCell ref="B90:B91"/>
    <mergeCell ref="C90:C91"/>
    <mergeCell ref="D90:D91"/>
    <mergeCell ref="E90:E91"/>
    <mergeCell ref="F90:F91"/>
    <mergeCell ref="G90:G91"/>
    <mergeCell ref="H90:H91"/>
  </mergeCells>
  <conditionalFormatting sqref="M1:M1000">
    <cfRule type="cellIs" dxfId="3" priority="1" operator="equal">
      <formula>"ok"</formula>
    </cfRule>
  </conditionalFormatting>
  <conditionalFormatting sqref="M1:M1000">
    <cfRule type="cellIs" dxfId="4" priority="2" operator="equal">
      <formula>"Revisar"</formula>
    </cfRule>
  </conditionalFormatting>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outlinePr summaryBelow="0" summaryRight="0"/>
    <pageSetUpPr/>
  </sheetPr>
  <sheetViews>
    <sheetView showGridLines="0" workbookViewId="0"/>
  </sheetViews>
  <sheetFormatPr customHeight="1" defaultColWidth="14.43" defaultRowHeight="15.0"/>
  <cols>
    <col customWidth="1" min="1" max="1" width="4.29"/>
    <col customWidth="1" min="2" max="2" width="32.43"/>
  </cols>
  <sheetData>
    <row r="2" ht="63.75" customHeight="1">
      <c r="B2" s="175" t="s">
        <v>213</v>
      </c>
      <c r="C2" s="20"/>
      <c r="D2" s="20"/>
      <c r="E2" s="20"/>
      <c r="F2" s="20"/>
      <c r="G2" s="20"/>
      <c r="H2" s="21"/>
    </row>
    <row r="4" ht="15.0" customHeight="1">
      <c r="B4" s="411" t="s">
        <v>214</v>
      </c>
      <c r="C4" s="398" t="s">
        <v>168</v>
      </c>
      <c r="D4" s="398" t="s">
        <v>169</v>
      </c>
      <c r="E4" s="398" t="s">
        <v>170</v>
      </c>
      <c r="F4" s="399" t="s">
        <v>171</v>
      </c>
      <c r="G4" s="255"/>
      <c r="H4" s="195"/>
    </row>
    <row r="5" ht="56.25" customHeight="1">
      <c r="B5" s="171"/>
      <c r="C5" s="171"/>
      <c r="D5" s="171"/>
      <c r="E5" s="171"/>
      <c r="F5" s="200" t="s">
        <v>27</v>
      </c>
      <c r="G5" s="200" t="s">
        <v>28</v>
      </c>
      <c r="H5" s="401" t="s">
        <v>25</v>
      </c>
    </row>
    <row r="6" ht="15.0" customHeight="1">
      <c r="B6" s="308"/>
      <c r="C6" s="403">
        <v>0.0</v>
      </c>
      <c r="D6" s="403">
        <v>0.0</v>
      </c>
      <c r="E6" s="403">
        <f t="shared" ref="E6:E7" si="1">C6+D6</f>
        <v>0</v>
      </c>
      <c r="F6" s="405"/>
      <c r="G6" s="405"/>
      <c r="H6" s="435" t="str">
        <f t="shared" ref="H6:H8" si="2">IF((SUM(F6:G6)-D6)=0,"OK","Revisar")</f>
        <v>OK</v>
      </c>
    </row>
    <row r="7" ht="15.0" customHeight="1">
      <c r="B7" s="308"/>
      <c r="C7" s="403">
        <v>0.0</v>
      </c>
      <c r="D7" s="403">
        <v>0.0</v>
      </c>
      <c r="E7" s="403">
        <f t="shared" si="1"/>
        <v>0</v>
      </c>
      <c r="F7" s="403"/>
      <c r="G7" s="403"/>
      <c r="H7" s="435" t="str">
        <f t="shared" si="2"/>
        <v>OK</v>
      </c>
    </row>
    <row r="8" ht="15.0" customHeight="1">
      <c r="B8" s="408" t="s">
        <v>129</v>
      </c>
      <c r="C8" s="409">
        <f t="shared" ref="C8:G8" si="3">SUM(C6:C7)</f>
        <v>0</v>
      </c>
      <c r="D8" s="409">
        <f t="shared" si="3"/>
        <v>0</v>
      </c>
      <c r="E8" s="409">
        <f t="shared" si="3"/>
        <v>0</v>
      </c>
      <c r="F8" s="408">
        <f t="shared" si="3"/>
        <v>0</v>
      </c>
      <c r="G8" s="408">
        <f t="shared" si="3"/>
        <v>0</v>
      </c>
      <c r="H8" s="410" t="str">
        <f t="shared" si="2"/>
        <v>OK</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H2"/>
    <mergeCell ref="B4:B5"/>
    <mergeCell ref="C4:C5"/>
    <mergeCell ref="D4:D5"/>
    <mergeCell ref="E4:E5"/>
    <mergeCell ref="F4:H4"/>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4.57"/>
    <col customWidth="1" min="2" max="2" width="18.86"/>
    <col customWidth="1" min="3" max="3" width="15.14"/>
    <col customWidth="1" min="4" max="5" width="28.86"/>
    <col customWidth="1" min="6" max="9" width="14.57"/>
    <col customWidth="1" min="10" max="10" width="16.71"/>
    <col customWidth="1" min="11" max="11" width="40.14"/>
    <col customWidth="1" min="12" max="27" width="10.71"/>
  </cols>
  <sheetData>
    <row r="1" ht="12.75"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ht="77.25" customHeight="1">
      <c r="A2" s="40"/>
      <c r="B2" s="39" t="s">
        <v>215</v>
      </c>
      <c r="C2" s="20"/>
      <c r="D2" s="20"/>
      <c r="E2" s="20"/>
      <c r="F2" s="20"/>
      <c r="G2" s="20"/>
      <c r="H2" s="20"/>
      <c r="I2" s="20"/>
      <c r="J2" s="20"/>
      <c r="K2" s="21"/>
      <c r="L2" s="40"/>
      <c r="M2" s="40"/>
      <c r="N2" s="40"/>
      <c r="O2" s="40"/>
      <c r="P2" s="40"/>
      <c r="Q2" s="40"/>
      <c r="R2" s="40"/>
      <c r="S2" s="40"/>
      <c r="T2" s="40"/>
      <c r="U2" s="40"/>
      <c r="V2" s="40"/>
      <c r="W2" s="40"/>
      <c r="X2" s="40"/>
      <c r="Y2" s="40"/>
      <c r="Z2" s="40"/>
      <c r="AA2" s="40"/>
    </row>
    <row r="3" ht="12.7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row>
    <row r="4" ht="12.75" customHeight="1">
      <c r="A4" s="40"/>
      <c r="B4" s="436" t="s">
        <v>216</v>
      </c>
      <c r="C4" s="274"/>
      <c r="D4" s="274"/>
      <c r="E4" s="274"/>
      <c r="F4" s="274"/>
      <c r="G4" s="274"/>
      <c r="H4" s="274"/>
      <c r="I4" s="274"/>
      <c r="J4" s="274"/>
      <c r="K4" s="275"/>
      <c r="L4" s="40"/>
      <c r="M4" s="40"/>
      <c r="N4" s="40"/>
      <c r="O4" s="40"/>
      <c r="P4" s="40"/>
      <c r="Q4" s="40"/>
      <c r="R4" s="40"/>
      <c r="S4" s="40"/>
      <c r="T4" s="40"/>
      <c r="U4" s="40"/>
      <c r="V4" s="40"/>
      <c r="W4" s="40"/>
      <c r="X4" s="40"/>
      <c r="Y4" s="40"/>
      <c r="Z4" s="40"/>
      <c r="AA4" s="40"/>
    </row>
    <row r="5" ht="21.0" customHeight="1">
      <c r="A5" s="40"/>
      <c r="B5" s="437" t="s">
        <v>217</v>
      </c>
      <c r="C5" s="438" t="s">
        <v>218</v>
      </c>
      <c r="D5" s="438" t="s">
        <v>219</v>
      </c>
      <c r="E5" s="438" t="s">
        <v>220</v>
      </c>
      <c r="F5" s="439" t="s">
        <v>63</v>
      </c>
      <c r="G5" s="280"/>
      <c r="H5" s="439" t="s">
        <v>221</v>
      </c>
      <c r="I5" s="280"/>
      <c r="J5" s="438" t="s">
        <v>222</v>
      </c>
      <c r="K5" s="440" t="s">
        <v>223</v>
      </c>
      <c r="L5" s="40"/>
      <c r="M5" s="40"/>
      <c r="N5" s="40"/>
      <c r="O5" s="40"/>
      <c r="P5" s="40"/>
      <c r="Q5" s="40"/>
      <c r="R5" s="40"/>
      <c r="S5" s="40"/>
      <c r="T5" s="40"/>
      <c r="U5" s="40"/>
      <c r="V5" s="40"/>
      <c r="W5" s="40"/>
      <c r="X5" s="40"/>
      <c r="Y5" s="40"/>
      <c r="Z5" s="40"/>
      <c r="AA5" s="40"/>
    </row>
    <row r="6" ht="21.0" customHeight="1">
      <c r="A6" s="40"/>
      <c r="B6" s="53"/>
      <c r="C6" s="197"/>
      <c r="D6" s="197"/>
      <c r="E6" s="197"/>
      <c r="F6" s="441" t="s">
        <v>27</v>
      </c>
      <c r="G6" s="441" t="s">
        <v>28</v>
      </c>
      <c r="H6" s="441" t="s">
        <v>27</v>
      </c>
      <c r="I6" s="441" t="s">
        <v>28</v>
      </c>
      <c r="J6" s="197"/>
      <c r="K6" s="256"/>
      <c r="L6" s="40"/>
      <c r="M6" s="40"/>
      <c r="N6" s="40"/>
      <c r="O6" s="40"/>
      <c r="P6" s="40"/>
      <c r="Q6" s="40"/>
      <c r="R6" s="40"/>
      <c r="S6" s="40"/>
      <c r="T6" s="40"/>
      <c r="U6" s="40"/>
      <c r="V6" s="40"/>
      <c r="W6" s="40"/>
      <c r="X6" s="40"/>
      <c r="Y6" s="40"/>
      <c r="Z6" s="40"/>
      <c r="AA6" s="40"/>
    </row>
    <row r="7" ht="12.75" customHeight="1">
      <c r="A7" s="40"/>
      <c r="B7" s="149"/>
      <c r="C7" s="442"/>
      <c r="D7" s="442"/>
      <c r="E7" s="442"/>
      <c r="F7" s="443" t="s">
        <v>224</v>
      </c>
      <c r="G7" s="443" t="s">
        <v>224</v>
      </c>
      <c r="H7" s="443" t="s">
        <v>224</v>
      </c>
      <c r="I7" s="443" t="s">
        <v>224</v>
      </c>
      <c r="J7" s="444">
        <f t="shared" ref="J7:J27" si="1">SUM(H7:I7)</f>
        <v>0</v>
      </c>
      <c r="K7" s="445"/>
      <c r="L7" s="40"/>
      <c r="M7" s="40"/>
      <c r="N7" s="40"/>
      <c r="O7" s="40"/>
      <c r="P7" s="40"/>
      <c r="Q7" s="40"/>
      <c r="R7" s="40"/>
      <c r="S7" s="40"/>
      <c r="T7" s="40"/>
      <c r="U7" s="40"/>
      <c r="V7" s="40"/>
      <c r="W7" s="40"/>
      <c r="X7" s="40"/>
      <c r="Y7" s="40"/>
      <c r="Z7" s="40"/>
      <c r="AA7" s="40"/>
    </row>
    <row r="8" ht="12.75" customHeight="1">
      <c r="A8" s="40"/>
      <c r="B8" s="154"/>
      <c r="C8" s="167"/>
      <c r="D8" s="167"/>
      <c r="E8" s="167"/>
      <c r="F8" s="446" t="s">
        <v>224</v>
      </c>
      <c r="G8" s="446" t="s">
        <v>224</v>
      </c>
      <c r="H8" s="446" t="s">
        <v>224</v>
      </c>
      <c r="I8" s="446" t="s">
        <v>224</v>
      </c>
      <c r="J8" s="447">
        <f t="shared" si="1"/>
        <v>0</v>
      </c>
      <c r="K8" s="448"/>
      <c r="L8" s="40"/>
      <c r="M8" s="40"/>
      <c r="N8" s="40"/>
      <c r="O8" s="40"/>
      <c r="P8" s="40"/>
      <c r="Q8" s="40"/>
      <c r="R8" s="40"/>
      <c r="S8" s="40"/>
      <c r="T8" s="40"/>
      <c r="U8" s="40"/>
      <c r="V8" s="40"/>
      <c r="W8" s="40"/>
      <c r="X8" s="40"/>
      <c r="Y8" s="40"/>
      <c r="Z8" s="40"/>
      <c r="AA8" s="40"/>
    </row>
    <row r="9" ht="12.75" customHeight="1">
      <c r="A9" s="40"/>
      <c r="B9" s="154"/>
      <c r="C9" s="167"/>
      <c r="D9" s="167"/>
      <c r="E9" s="167"/>
      <c r="F9" s="446" t="s">
        <v>224</v>
      </c>
      <c r="G9" s="446" t="s">
        <v>224</v>
      </c>
      <c r="H9" s="446" t="s">
        <v>224</v>
      </c>
      <c r="I9" s="446" t="s">
        <v>224</v>
      </c>
      <c r="J9" s="447">
        <f t="shared" si="1"/>
        <v>0</v>
      </c>
      <c r="K9" s="448"/>
      <c r="L9" s="40"/>
      <c r="M9" s="40"/>
      <c r="N9" s="40"/>
      <c r="O9" s="40"/>
      <c r="P9" s="40"/>
      <c r="Q9" s="40"/>
      <c r="R9" s="40"/>
      <c r="S9" s="40"/>
      <c r="T9" s="40"/>
      <c r="U9" s="40"/>
      <c r="V9" s="40"/>
      <c r="W9" s="40"/>
      <c r="X9" s="40"/>
      <c r="Y9" s="40"/>
      <c r="Z9" s="40"/>
      <c r="AA9" s="40"/>
    </row>
    <row r="10" ht="12.75" customHeight="1">
      <c r="A10" s="40"/>
      <c r="B10" s="154"/>
      <c r="C10" s="167"/>
      <c r="D10" s="167"/>
      <c r="E10" s="167"/>
      <c r="F10" s="446" t="s">
        <v>224</v>
      </c>
      <c r="G10" s="446" t="s">
        <v>224</v>
      </c>
      <c r="H10" s="446" t="s">
        <v>224</v>
      </c>
      <c r="I10" s="446" t="s">
        <v>224</v>
      </c>
      <c r="J10" s="447">
        <f t="shared" si="1"/>
        <v>0</v>
      </c>
      <c r="K10" s="448"/>
      <c r="L10" s="40"/>
      <c r="M10" s="40"/>
      <c r="N10" s="40"/>
      <c r="O10" s="40"/>
      <c r="P10" s="40"/>
      <c r="Q10" s="40"/>
      <c r="R10" s="40"/>
      <c r="S10" s="40"/>
      <c r="T10" s="40"/>
      <c r="U10" s="40"/>
      <c r="V10" s="40"/>
      <c r="W10" s="40"/>
      <c r="X10" s="40"/>
      <c r="Y10" s="40"/>
      <c r="Z10" s="40"/>
      <c r="AA10" s="40"/>
    </row>
    <row r="11" ht="12.75" customHeight="1">
      <c r="A11" s="40"/>
      <c r="B11" s="154"/>
      <c r="C11" s="167"/>
      <c r="D11" s="167"/>
      <c r="E11" s="167"/>
      <c r="F11" s="446" t="s">
        <v>224</v>
      </c>
      <c r="G11" s="446" t="s">
        <v>224</v>
      </c>
      <c r="H11" s="446" t="s">
        <v>224</v>
      </c>
      <c r="I11" s="446" t="s">
        <v>224</v>
      </c>
      <c r="J11" s="447">
        <f t="shared" si="1"/>
        <v>0</v>
      </c>
      <c r="K11" s="448"/>
      <c r="L11" s="40"/>
      <c r="M11" s="40"/>
      <c r="N11" s="40"/>
      <c r="O11" s="40"/>
      <c r="P11" s="40"/>
      <c r="Q11" s="40"/>
      <c r="R11" s="40"/>
      <c r="S11" s="40"/>
      <c r="T11" s="40"/>
      <c r="U11" s="40"/>
      <c r="V11" s="40"/>
      <c r="W11" s="40"/>
      <c r="X11" s="40"/>
      <c r="Y11" s="40"/>
      <c r="Z11" s="40"/>
      <c r="AA11" s="40"/>
    </row>
    <row r="12" ht="12.75" customHeight="1">
      <c r="A12" s="40"/>
      <c r="B12" s="154"/>
      <c r="C12" s="167"/>
      <c r="D12" s="167"/>
      <c r="E12" s="167"/>
      <c r="F12" s="446" t="s">
        <v>224</v>
      </c>
      <c r="G12" s="446" t="s">
        <v>224</v>
      </c>
      <c r="H12" s="446" t="s">
        <v>224</v>
      </c>
      <c r="I12" s="446" t="s">
        <v>224</v>
      </c>
      <c r="J12" s="447">
        <f t="shared" si="1"/>
        <v>0</v>
      </c>
      <c r="K12" s="448"/>
      <c r="L12" s="40"/>
      <c r="M12" s="40"/>
      <c r="N12" s="40"/>
      <c r="O12" s="40"/>
      <c r="P12" s="40"/>
      <c r="Q12" s="40"/>
      <c r="R12" s="40"/>
      <c r="S12" s="40"/>
      <c r="T12" s="40"/>
      <c r="U12" s="40"/>
      <c r="V12" s="40"/>
      <c r="W12" s="40"/>
      <c r="X12" s="40"/>
      <c r="Y12" s="40"/>
      <c r="Z12" s="40"/>
      <c r="AA12" s="40"/>
    </row>
    <row r="13" ht="12.75" customHeight="1">
      <c r="A13" s="40"/>
      <c r="B13" s="154"/>
      <c r="C13" s="167"/>
      <c r="D13" s="167"/>
      <c r="E13" s="167"/>
      <c r="F13" s="446" t="s">
        <v>224</v>
      </c>
      <c r="G13" s="446" t="s">
        <v>224</v>
      </c>
      <c r="H13" s="446" t="s">
        <v>224</v>
      </c>
      <c r="I13" s="446" t="s">
        <v>224</v>
      </c>
      <c r="J13" s="447">
        <f t="shared" si="1"/>
        <v>0</v>
      </c>
      <c r="K13" s="448"/>
      <c r="L13" s="40"/>
      <c r="M13" s="40"/>
      <c r="N13" s="40"/>
      <c r="O13" s="40"/>
      <c r="P13" s="40"/>
      <c r="Q13" s="40"/>
      <c r="R13" s="40"/>
      <c r="S13" s="40"/>
      <c r="T13" s="40"/>
      <c r="U13" s="40"/>
      <c r="V13" s="40"/>
      <c r="W13" s="40"/>
      <c r="X13" s="40"/>
      <c r="Y13" s="40"/>
      <c r="Z13" s="40"/>
      <c r="AA13" s="40"/>
    </row>
    <row r="14" ht="12.75" customHeight="1">
      <c r="A14" s="40"/>
      <c r="B14" s="154"/>
      <c r="C14" s="167"/>
      <c r="D14" s="167"/>
      <c r="E14" s="167"/>
      <c r="F14" s="446" t="s">
        <v>224</v>
      </c>
      <c r="G14" s="446" t="s">
        <v>224</v>
      </c>
      <c r="H14" s="446" t="s">
        <v>224</v>
      </c>
      <c r="I14" s="446" t="s">
        <v>224</v>
      </c>
      <c r="J14" s="447">
        <f t="shared" si="1"/>
        <v>0</v>
      </c>
      <c r="K14" s="448"/>
      <c r="L14" s="40"/>
      <c r="M14" s="40"/>
      <c r="N14" s="40"/>
      <c r="O14" s="40"/>
      <c r="P14" s="40"/>
      <c r="Q14" s="40"/>
      <c r="R14" s="40"/>
      <c r="S14" s="40"/>
      <c r="T14" s="40"/>
      <c r="U14" s="40"/>
      <c r="V14" s="40"/>
      <c r="W14" s="40"/>
      <c r="X14" s="40"/>
      <c r="Y14" s="40"/>
      <c r="Z14" s="40"/>
      <c r="AA14" s="40"/>
    </row>
    <row r="15" ht="12.75" customHeight="1">
      <c r="A15" s="40"/>
      <c r="B15" s="154"/>
      <c r="C15" s="167"/>
      <c r="D15" s="167"/>
      <c r="E15" s="167"/>
      <c r="F15" s="446" t="s">
        <v>224</v>
      </c>
      <c r="G15" s="446" t="s">
        <v>224</v>
      </c>
      <c r="H15" s="446" t="s">
        <v>224</v>
      </c>
      <c r="I15" s="446" t="s">
        <v>224</v>
      </c>
      <c r="J15" s="447">
        <f t="shared" si="1"/>
        <v>0</v>
      </c>
      <c r="K15" s="448"/>
      <c r="L15" s="40"/>
      <c r="M15" s="40"/>
      <c r="N15" s="40"/>
      <c r="O15" s="40"/>
      <c r="P15" s="40"/>
      <c r="Q15" s="40"/>
      <c r="R15" s="40"/>
      <c r="S15" s="40"/>
      <c r="T15" s="40"/>
      <c r="U15" s="40"/>
      <c r="V15" s="40"/>
      <c r="W15" s="40"/>
      <c r="X15" s="40"/>
      <c r="Y15" s="40"/>
      <c r="Z15" s="40"/>
      <c r="AA15" s="40"/>
    </row>
    <row r="16" ht="12.75" customHeight="1">
      <c r="A16" s="40"/>
      <c r="B16" s="154"/>
      <c r="C16" s="167"/>
      <c r="D16" s="167"/>
      <c r="E16" s="167"/>
      <c r="F16" s="446" t="s">
        <v>224</v>
      </c>
      <c r="G16" s="446" t="s">
        <v>224</v>
      </c>
      <c r="H16" s="446" t="s">
        <v>224</v>
      </c>
      <c r="I16" s="446" t="s">
        <v>224</v>
      </c>
      <c r="J16" s="447">
        <f t="shared" si="1"/>
        <v>0</v>
      </c>
      <c r="K16" s="448"/>
      <c r="L16" s="40"/>
      <c r="M16" s="40"/>
      <c r="N16" s="40"/>
      <c r="O16" s="40"/>
      <c r="P16" s="40"/>
      <c r="Q16" s="40"/>
      <c r="R16" s="40"/>
      <c r="S16" s="40"/>
      <c r="T16" s="40"/>
      <c r="U16" s="40"/>
      <c r="V16" s="40"/>
      <c r="W16" s="40"/>
      <c r="X16" s="40"/>
      <c r="Y16" s="40"/>
      <c r="Z16" s="40"/>
      <c r="AA16" s="40"/>
    </row>
    <row r="17" ht="12.75" customHeight="1">
      <c r="A17" s="40"/>
      <c r="B17" s="154"/>
      <c r="C17" s="167"/>
      <c r="D17" s="167"/>
      <c r="E17" s="167"/>
      <c r="F17" s="446" t="s">
        <v>224</v>
      </c>
      <c r="G17" s="446" t="s">
        <v>224</v>
      </c>
      <c r="H17" s="446" t="s">
        <v>224</v>
      </c>
      <c r="I17" s="446" t="s">
        <v>224</v>
      </c>
      <c r="J17" s="447">
        <f t="shared" si="1"/>
        <v>0</v>
      </c>
      <c r="K17" s="448"/>
      <c r="L17" s="40"/>
      <c r="M17" s="40"/>
      <c r="N17" s="40"/>
      <c r="O17" s="40"/>
      <c r="P17" s="40"/>
      <c r="Q17" s="40"/>
      <c r="R17" s="40"/>
      <c r="S17" s="40"/>
      <c r="T17" s="40"/>
      <c r="U17" s="40"/>
      <c r="V17" s="40"/>
      <c r="W17" s="40"/>
      <c r="X17" s="40"/>
      <c r="Y17" s="40"/>
      <c r="Z17" s="40"/>
      <c r="AA17" s="40"/>
    </row>
    <row r="18" ht="12.75" customHeight="1">
      <c r="A18" s="40"/>
      <c r="B18" s="154"/>
      <c r="C18" s="167"/>
      <c r="D18" s="167"/>
      <c r="E18" s="167"/>
      <c r="F18" s="446" t="s">
        <v>224</v>
      </c>
      <c r="G18" s="446" t="s">
        <v>224</v>
      </c>
      <c r="H18" s="446" t="s">
        <v>224</v>
      </c>
      <c r="I18" s="446" t="s">
        <v>224</v>
      </c>
      <c r="J18" s="447">
        <f t="shared" si="1"/>
        <v>0</v>
      </c>
      <c r="K18" s="448"/>
      <c r="L18" s="40"/>
      <c r="M18" s="40"/>
      <c r="N18" s="40"/>
      <c r="O18" s="40"/>
      <c r="P18" s="40"/>
      <c r="Q18" s="40"/>
      <c r="R18" s="40"/>
      <c r="S18" s="40"/>
      <c r="T18" s="40"/>
      <c r="U18" s="40"/>
      <c r="V18" s="40"/>
      <c r="W18" s="40"/>
      <c r="X18" s="40"/>
      <c r="Y18" s="40"/>
      <c r="Z18" s="40"/>
      <c r="AA18" s="40"/>
    </row>
    <row r="19" ht="12.75" customHeight="1">
      <c r="A19" s="40"/>
      <c r="B19" s="154"/>
      <c r="C19" s="167"/>
      <c r="D19" s="167"/>
      <c r="E19" s="167"/>
      <c r="F19" s="446" t="s">
        <v>224</v>
      </c>
      <c r="G19" s="446" t="s">
        <v>224</v>
      </c>
      <c r="H19" s="446" t="s">
        <v>224</v>
      </c>
      <c r="I19" s="446" t="s">
        <v>224</v>
      </c>
      <c r="J19" s="447">
        <f t="shared" si="1"/>
        <v>0</v>
      </c>
      <c r="K19" s="448"/>
      <c r="L19" s="40"/>
      <c r="M19" s="40"/>
      <c r="N19" s="40"/>
      <c r="O19" s="40"/>
      <c r="P19" s="40"/>
      <c r="Q19" s="40"/>
      <c r="R19" s="40"/>
      <c r="S19" s="40"/>
      <c r="T19" s="40"/>
      <c r="U19" s="40"/>
      <c r="V19" s="40"/>
      <c r="W19" s="40"/>
      <c r="X19" s="40"/>
      <c r="Y19" s="40"/>
      <c r="Z19" s="40"/>
      <c r="AA19" s="40"/>
    </row>
    <row r="20" ht="12.75" customHeight="1">
      <c r="A20" s="40"/>
      <c r="B20" s="154"/>
      <c r="C20" s="167"/>
      <c r="D20" s="167"/>
      <c r="E20" s="167"/>
      <c r="F20" s="446" t="s">
        <v>224</v>
      </c>
      <c r="G20" s="446" t="s">
        <v>224</v>
      </c>
      <c r="H20" s="446" t="s">
        <v>224</v>
      </c>
      <c r="I20" s="446" t="s">
        <v>224</v>
      </c>
      <c r="J20" s="447">
        <f t="shared" si="1"/>
        <v>0</v>
      </c>
      <c r="K20" s="448"/>
      <c r="L20" s="40"/>
      <c r="M20" s="40"/>
      <c r="N20" s="40"/>
      <c r="O20" s="40"/>
      <c r="P20" s="40"/>
      <c r="Q20" s="40"/>
      <c r="R20" s="40"/>
      <c r="S20" s="40"/>
      <c r="T20" s="40"/>
      <c r="U20" s="40"/>
      <c r="V20" s="40"/>
      <c r="W20" s="40"/>
      <c r="X20" s="40"/>
      <c r="Y20" s="40"/>
      <c r="Z20" s="40"/>
      <c r="AA20" s="40"/>
    </row>
    <row r="21" ht="12.75" customHeight="1">
      <c r="A21" s="40"/>
      <c r="B21" s="154"/>
      <c r="C21" s="167"/>
      <c r="D21" s="167"/>
      <c r="E21" s="167"/>
      <c r="F21" s="446" t="s">
        <v>224</v>
      </c>
      <c r="G21" s="446" t="s">
        <v>224</v>
      </c>
      <c r="H21" s="446" t="s">
        <v>224</v>
      </c>
      <c r="I21" s="446" t="s">
        <v>224</v>
      </c>
      <c r="J21" s="447">
        <f t="shared" si="1"/>
        <v>0</v>
      </c>
      <c r="K21" s="448"/>
      <c r="L21" s="40"/>
      <c r="M21" s="40"/>
      <c r="N21" s="40"/>
      <c r="O21" s="40"/>
      <c r="P21" s="40"/>
      <c r="Q21" s="40"/>
      <c r="R21" s="40"/>
      <c r="S21" s="40"/>
      <c r="T21" s="40"/>
      <c r="U21" s="40"/>
      <c r="V21" s="40"/>
      <c r="W21" s="40"/>
      <c r="X21" s="40"/>
      <c r="Y21" s="40"/>
      <c r="Z21" s="40"/>
      <c r="AA21" s="40"/>
    </row>
    <row r="22" ht="12.75" customHeight="1">
      <c r="A22" s="40"/>
      <c r="B22" s="154"/>
      <c r="C22" s="167"/>
      <c r="D22" s="167"/>
      <c r="E22" s="167"/>
      <c r="F22" s="446" t="s">
        <v>224</v>
      </c>
      <c r="G22" s="446" t="s">
        <v>224</v>
      </c>
      <c r="H22" s="446" t="s">
        <v>224</v>
      </c>
      <c r="I22" s="446" t="s">
        <v>224</v>
      </c>
      <c r="J22" s="447">
        <f t="shared" si="1"/>
        <v>0</v>
      </c>
      <c r="K22" s="448"/>
      <c r="L22" s="40"/>
      <c r="M22" s="40"/>
      <c r="N22" s="40"/>
      <c r="O22" s="40"/>
      <c r="P22" s="40"/>
      <c r="Q22" s="40"/>
      <c r="R22" s="40"/>
      <c r="S22" s="40"/>
      <c r="T22" s="40"/>
      <c r="U22" s="40"/>
      <c r="V22" s="40"/>
      <c r="W22" s="40"/>
      <c r="X22" s="40"/>
      <c r="Y22" s="40"/>
      <c r="Z22" s="40"/>
      <c r="AA22" s="40"/>
    </row>
    <row r="23" ht="12.75" customHeight="1">
      <c r="A23" s="40"/>
      <c r="B23" s="154"/>
      <c r="C23" s="167"/>
      <c r="D23" s="167"/>
      <c r="E23" s="167"/>
      <c r="F23" s="446" t="s">
        <v>224</v>
      </c>
      <c r="G23" s="446" t="s">
        <v>224</v>
      </c>
      <c r="H23" s="446" t="s">
        <v>224</v>
      </c>
      <c r="I23" s="446" t="s">
        <v>224</v>
      </c>
      <c r="J23" s="447">
        <f t="shared" si="1"/>
        <v>0</v>
      </c>
      <c r="K23" s="448"/>
      <c r="L23" s="40"/>
      <c r="M23" s="40"/>
      <c r="N23" s="40"/>
      <c r="O23" s="40"/>
      <c r="P23" s="40"/>
      <c r="Q23" s="40"/>
      <c r="R23" s="40"/>
      <c r="S23" s="40"/>
      <c r="T23" s="40"/>
      <c r="U23" s="40"/>
      <c r="V23" s="40"/>
      <c r="W23" s="40"/>
      <c r="X23" s="40"/>
      <c r="Y23" s="40"/>
      <c r="Z23" s="40"/>
      <c r="AA23" s="40"/>
    </row>
    <row r="24" ht="12.75" customHeight="1">
      <c r="A24" s="40"/>
      <c r="B24" s="154"/>
      <c r="C24" s="167"/>
      <c r="D24" s="167"/>
      <c r="E24" s="167"/>
      <c r="F24" s="446" t="s">
        <v>224</v>
      </c>
      <c r="G24" s="446" t="s">
        <v>224</v>
      </c>
      <c r="H24" s="446" t="s">
        <v>224</v>
      </c>
      <c r="I24" s="446" t="s">
        <v>224</v>
      </c>
      <c r="J24" s="447">
        <f t="shared" si="1"/>
        <v>0</v>
      </c>
      <c r="K24" s="448"/>
      <c r="L24" s="40"/>
      <c r="M24" s="40"/>
      <c r="N24" s="40"/>
      <c r="O24" s="40"/>
      <c r="P24" s="40"/>
      <c r="Q24" s="40"/>
      <c r="R24" s="40"/>
      <c r="S24" s="40"/>
      <c r="T24" s="40"/>
      <c r="U24" s="40"/>
      <c r="V24" s="40"/>
      <c r="W24" s="40"/>
      <c r="X24" s="40"/>
      <c r="Y24" s="40"/>
      <c r="Z24" s="40"/>
      <c r="AA24" s="40"/>
    </row>
    <row r="25" ht="12.75" customHeight="1">
      <c r="A25" s="40"/>
      <c r="B25" s="154"/>
      <c r="C25" s="167"/>
      <c r="D25" s="167"/>
      <c r="E25" s="167"/>
      <c r="F25" s="446" t="s">
        <v>224</v>
      </c>
      <c r="G25" s="446" t="s">
        <v>224</v>
      </c>
      <c r="H25" s="446" t="s">
        <v>224</v>
      </c>
      <c r="I25" s="446" t="s">
        <v>224</v>
      </c>
      <c r="J25" s="447">
        <f t="shared" si="1"/>
        <v>0</v>
      </c>
      <c r="K25" s="448"/>
      <c r="L25" s="40"/>
      <c r="M25" s="40"/>
      <c r="N25" s="40"/>
      <c r="O25" s="40"/>
      <c r="P25" s="40"/>
      <c r="Q25" s="40"/>
      <c r="R25" s="40"/>
      <c r="S25" s="40"/>
      <c r="T25" s="40"/>
      <c r="U25" s="40"/>
      <c r="V25" s="40"/>
      <c r="W25" s="40"/>
      <c r="X25" s="40"/>
      <c r="Y25" s="40"/>
      <c r="Z25" s="40"/>
      <c r="AA25" s="40"/>
    </row>
    <row r="26" ht="12.75" customHeight="1">
      <c r="A26" s="40"/>
      <c r="B26" s="154"/>
      <c r="C26" s="167"/>
      <c r="D26" s="167"/>
      <c r="E26" s="167"/>
      <c r="F26" s="446" t="s">
        <v>224</v>
      </c>
      <c r="G26" s="446" t="s">
        <v>224</v>
      </c>
      <c r="H26" s="446" t="s">
        <v>224</v>
      </c>
      <c r="I26" s="446" t="s">
        <v>224</v>
      </c>
      <c r="J26" s="447">
        <f t="shared" si="1"/>
        <v>0</v>
      </c>
      <c r="K26" s="448"/>
      <c r="L26" s="40"/>
      <c r="M26" s="40"/>
      <c r="N26" s="40"/>
      <c r="O26" s="40"/>
      <c r="P26" s="40"/>
      <c r="Q26" s="40"/>
      <c r="R26" s="40"/>
      <c r="S26" s="40"/>
      <c r="T26" s="40"/>
      <c r="U26" s="40"/>
      <c r="V26" s="40"/>
      <c r="W26" s="40"/>
      <c r="X26" s="40"/>
      <c r="Y26" s="40"/>
      <c r="Z26" s="40"/>
      <c r="AA26" s="40"/>
    </row>
    <row r="27" ht="12.75" customHeight="1">
      <c r="A27" s="40"/>
      <c r="B27" s="449"/>
      <c r="C27" s="450"/>
      <c r="D27" s="450"/>
      <c r="E27" s="450"/>
      <c r="F27" s="451" t="s">
        <v>224</v>
      </c>
      <c r="G27" s="451" t="s">
        <v>224</v>
      </c>
      <c r="H27" s="451" t="s">
        <v>224</v>
      </c>
      <c r="I27" s="451" t="s">
        <v>224</v>
      </c>
      <c r="J27" s="452">
        <f t="shared" si="1"/>
        <v>0</v>
      </c>
      <c r="K27" s="453"/>
      <c r="L27" s="40"/>
      <c r="M27" s="40"/>
      <c r="N27" s="40"/>
      <c r="O27" s="40"/>
      <c r="P27" s="40"/>
      <c r="Q27" s="40"/>
      <c r="R27" s="40"/>
      <c r="S27" s="40"/>
      <c r="T27" s="40"/>
      <c r="U27" s="40"/>
      <c r="V27" s="40"/>
      <c r="W27" s="40"/>
      <c r="X27" s="40"/>
      <c r="Y27" s="40"/>
      <c r="Z27" s="40"/>
      <c r="AA27" s="40"/>
    </row>
    <row r="28" ht="12.75" customHeight="1">
      <c r="A28" s="40"/>
      <c r="B28" s="38"/>
      <c r="C28" s="38"/>
      <c r="D28" s="38"/>
      <c r="E28" s="454" t="s">
        <v>225</v>
      </c>
      <c r="F28" s="455">
        <f t="shared" ref="F28:J28" si="2">SUM(F7:F27)</f>
        <v>0</v>
      </c>
      <c r="G28" s="456">
        <f t="shared" si="2"/>
        <v>0</v>
      </c>
      <c r="H28" s="456">
        <f t="shared" si="2"/>
        <v>0</v>
      </c>
      <c r="I28" s="456">
        <f t="shared" si="2"/>
        <v>0</v>
      </c>
      <c r="J28" s="457">
        <f t="shared" si="2"/>
        <v>0</v>
      </c>
      <c r="K28" s="38"/>
      <c r="L28" s="40"/>
      <c r="M28" s="40"/>
      <c r="N28" s="40"/>
      <c r="O28" s="40"/>
      <c r="P28" s="40"/>
      <c r="Q28" s="40"/>
      <c r="R28" s="40"/>
      <c r="S28" s="40"/>
      <c r="T28" s="40"/>
      <c r="U28" s="40"/>
      <c r="V28" s="40"/>
      <c r="W28" s="40"/>
      <c r="X28" s="40"/>
      <c r="Y28" s="40"/>
      <c r="Z28" s="40"/>
      <c r="AA28" s="40"/>
    </row>
    <row r="29" ht="12.75" customHeight="1">
      <c r="A29" s="40"/>
      <c r="B29" s="38"/>
      <c r="C29" s="38"/>
      <c r="D29" s="38"/>
      <c r="E29" s="38"/>
      <c r="F29" s="38"/>
      <c r="G29" s="38"/>
      <c r="H29" s="38"/>
      <c r="I29" s="38"/>
      <c r="J29" s="38"/>
      <c r="K29" s="38"/>
      <c r="L29" s="40"/>
      <c r="M29" s="40"/>
      <c r="N29" s="40"/>
      <c r="O29" s="40"/>
      <c r="P29" s="40"/>
      <c r="Q29" s="40"/>
      <c r="R29" s="40"/>
      <c r="S29" s="40"/>
      <c r="T29" s="40"/>
      <c r="U29" s="40"/>
      <c r="V29" s="40"/>
      <c r="W29" s="40"/>
      <c r="X29" s="40"/>
      <c r="Y29" s="40"/>
      <c r="Z29" s="40"/>
      <c r="AA29" s="40"/>
    </row>
    <row r="30" ht="12.7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row>
    <row r="31" ht="12.7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row>
    <row r="32" ht="12.75" hidden="1" customHeight="1">
      <c r="A32" s="40"/>
      <c r="B32" s="40"/>
      <c r="C32" s="40"/>
      <c r="D32" s="458" t="s">
        <v>226</v>
      </c>
      <c r="E32" s="40"/>
      <c r="F32" s="40"/>
      <c r="G32" s="40"/>
      <c r="H32" s="40"/>
      <c r="I32" s="40"/>
      <c r="J32" s="40"/>
      <c r="K32" s="40"/>
      <c r="L32" s="40"/>
      <c r="M32" s="40"/>
      <c r="N32" s="40"/>
      <c r="O32" s="40"/>
      <c r="P32" s="40"/>
      <c r="Q32" s="40"/>
      <c r="R32" s="40"/>
      <c r="S32" s="40"/>
      <c r="T32" s="40"/>
      <c r="U32" s="40"/>
      <c r="V32" s="40"/>
      <c r="W32" s="40"/>
      <c r="X32" s="40"/>
      <c r="Y32" s="40"/>
      <c r="Z32" s="40"/>
      <c r="AA32" s="40"/>
    </row>
    <row r="33" ht="12.75" hidden="1" customHeight="1">
      <c r="A33" s="40"/>
      <c r="B33" s="40"/>
      <c r="C33" s="40"/>
      <c r="D33" s="459" t="s">
        <v>227</v>
      </c>
      <c r="E33" s="40"/>
      <c r="F33" s="40"/>
      <c r="G33" s="40"/>
      <c r="H33" s="40"/>
      <c r="I33" s="40"/>
      <c r="J33" s="40"/>
      <c r="K33" s="40"/>
      <c r="L33" s="40"/>
      <c r="M33" s="40"/>
      <c r="N33" s="40"/>
      <c r="O33" s="40"/>
      <c r="P33" s="40"/>
      <c r="Q33" s="40"/>
      <c r="R33" s="40"/>
      <c r="S33" s="40"/>
      <c r="T33" s="40"/>
      <c r="U33" s="40"/>
      <c r="V33" s="40"/>
      <c r="W33" s="40"/>
      <c r="X33" s="40"/>
      <c r="Y33" s="40"/>
      <c r="Z33" s="40"/>
      <c r="AA33" s="40"/>
    </row>
    <row r="34" ht="12.75" hidden="1" customHeight="1">
      <c r="A34" s="40"/>
      <c r="B34" s="40"/>
      <c r="C34" s="40"/>
      <c r="D34" s="459" t="s">
        <v>228</v>
      </c>
      <c r="E34" s="40"/>
      <c r="F34" s="40"/>
      <c r="G34" s="40"/>
      <c r="H34" s="40"/>
      <c r="I34" s="40"/>
      <c r="J34" s="40"/>
      <c r="K34" s="40"/>
      <c r="L34" s="40"/>
      <c r="M34" s="40"/>
      <c r="N34" s="40"/>
      <c r="O34" s="40"/>
      <c r="P34" s="40"/>
      <c r="Q34" s="40"/>
      <c r="R34" s="40"/>
      <c r="S34" s="40"/>
      <c r="T34" s="40"/>
      <c r="U34" s="40"/>
      <c r="V34" s="40"/>
      <c r="W34" s="40"/>
      <c r="X34" s="40"/>
      <c r="Y34" s="40"/>
      <c r="Z34" s="40"/>
      <c r="AA34" s="40"/>
    </row>
    <row r="35" ht="12.7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row>
    <row r="36" ht="12.75" customHeight="1">
      <c r="A36" s="40"/>
      <c r="B36" s="40"/>
      <c r="C36" s="40"/>
      <c r="D36" s="40"/>
      <c r="E36" s="40"/>
      <c r="F36" s="460"/>
      <c r="G36" s="460"/>
      <c r="L36" s="40"/>
      <c r="M36" s="40"/>
      <c r="N36" s="40"/>
      <c r="O36" s="40"/>
      <c r="P36" s="40"/>
      <c r="Q36" s="40"/>
      <c r="R36" s="40"/>
      <c r="S36" s="40"/>
      <c r="T36" s="40"/>
      <c r="U36" s="40"/>
      <c r="V36" s="40"/>
      <c r="W36" s="40"/>
      <c r="X36" s="40"/>
      <c r="Y36" s="40"/>
      <c r="Z36" s="40"/>
      <c r="AA36" s="40"/>
    </row>
    <row r="37" ht="12.75" customHeight="1">
      <c r="A37" s="40"/>
      <c r="B37" s="40"/>
      <c r="C37" s="40"/>
      <c r="D37" s="40"/>
      <c r="E37" s="40"/>
      <c r="F37" s="460"/>
      <c r="G37" s="460"/>
      <c r="L37" s="40"/>
      <c r="M37" s="40"/>
      <c r="N37" s="40"/>
      <c r="O37" s="40"/>
      <c r="P37" s="40"/>
      <c r="Q37" s="40"/>
      <c r="R37" s="40"/>
      <c r="S37" s="40"/>
      <c r="T37" s="40"/>
      <c r="U37" s="40"/>
      <c r="V37" s="40"/>
      <c r="W37" s="40"/>
      <c r="X37" s="40"/>
      <c r="Y37" s="40"/>
      <c r="Z37" s="40"/>
      <c r="AA37" s="40"/>
    </row>
    <row r="38" ht="12.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row r="39" ht="12.7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row>
    <row r="40" ht="12.7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row>
    <row r="41" ht="12.7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row>
    <row r="42" ht="12.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row>
    <row r="43" ht="12.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row>
    <row r="44" ht="12.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row>
    <row r="45" ht="12.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row>
    <row r="46" ht="12.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row>
    <row r="47" ht="12.7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row>
    <row r="48" ht="12.7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row>
    <row r="49" ht="12.7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row>
    <row r="50" ht="12.7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row>
    <row r="51" ht="12.7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row>
    <row r="52" ht="12.7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row>
    <row r="53" ht="12.7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row>
    <row r="54" ht="12.7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row>
    <row r="55" ht="12.7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row>
    <row r="56" ht="12.7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row>
    <row r="57" ht="12.7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row>
    <row r="58" ht="12.7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ht="12.7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ht="12.7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ht="12.7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ht="12.7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ht="12.7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row r="64" ht="12.7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ht="12.7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row r="66" ht="12.7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row>
    <row r="67" ht="12.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row>
    <row r="68" ht="12.7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row>
    <row r="69" ht="12.7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row>
    <row r="70" ht="12.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row>
    <row r="71" ht="12.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row>
    <row r="72" ht="12.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row>
    <row r="73" ht="12.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row>
    <row r="74" ht="12.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row>
    <row r="75" ht="12.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row>
    <row r="76" ht="12.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row>
    <row r="77" ht="12.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row>
    <row r="78" ht="12.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row>
    <row r="79" ht="12.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row>
    <row r="80" ht="12.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row>
    <row r="81" ht="12.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row>
    <row r="82" ht="12.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row>
    <row r="83" ht="12.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row>
    <row r="84" ht="12.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row>
    <row r="85" ht="12.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row>
    <row r="86" ht="12.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row>
    <row r="87" ht="12.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row>
    <row r="88" ht="12.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row>
    <row r="89" ht="12.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row>
    <row r="90" ht="12.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row>
    <row r="91" ht="12.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row>
    <row r="92" ht="12.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row>
    <row r="93" ht="12.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row>
    <row r="94" ht="12.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row>
    <row r="95" ht="12.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row>
    <row r="96" ht="12.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row>
    <row r="97" ht="12.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row>
    <row r="98" ht="12.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row>
    <row r="99" ht="12.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row>
    <row r="100" ht="12.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row>
    <row r="101" ht="12.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row>
    <row r="102" ht="12.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row>
    <row r="103" ht="12.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row>
    <row r="104" ht="12.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row>
    <row r="105" ht="12.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row>
    <row r="106" ht="12.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row>
    <row r="107" ht="12.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row>
    <row r="108" ht="12.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row>
    <row r="109" ht="12.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row>
    <row r="110" ht="12.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row>
    <row r="111" ht="12.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row>
    <row r="112" ht="12.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row>
    <row r="113" ht="12.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row>
    <row r="114" ht="12.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row>
    <row r="115" ht="12.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row>
    <row r="116" ht="12.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row>
    <row r="117" ht="12.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row>
    <row r="118" ht="12.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row>
    <row r="119" ht="12.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row>
    <row r="120" ht="12.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row>
    <row r="121" ht="12.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row>
    <row r="122" ht="12.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row>
    <row r="123" ht="12.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row>
    <row r="124" ht="12.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row>
    <row r="125" ht="12.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row>
    <row r="126" ht="12.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row>
    <row r="127" ht="12.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row>
    <row r="128" ht="12.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row>
    <row r="129" ht="12.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row>
    <row r="130" ht="12.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row>
    <row r="131" ht="12.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row>
    <row r="132" ht="12.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row>
    <row r="133" ht="12.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row>
    <row r="134" ht="12.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row>
    <row r="135" ht="12.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row>
    <row r="136" ht="12.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row>
    <row r="137" ht="12.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row>
    <row r="138" ht="12.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row>
    <row r="139" ht="12.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row>
    <row r="140" ht="12.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ht="12.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row>
    <row r="142" ht="12.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row>
    <row r="143" ht="12.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row>
    <row r="144" ht="12.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row>
    <row r="145" ht="12.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row>
    <row r="146" ht="12.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row>
    <row r="147" ht="12.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row>
    <row r="148" ht="12.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row>
    <row r="149" ht="12.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row>
    <row r="150" ht="12.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row>
    <row r="151" ht="12.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row>
    <row r="152" ht="12.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row>
    <row r="153" ht="12.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row>
    <row r="154" ht="12.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row>
    <row r="155" ht="12.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row>
    <row r="156" ht="12.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ht="12.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row>
    <row r="158" ht="12.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row>
    <row r="159" ht="12.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row>
    <row r="160" ht="12.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row>
    <row r="161" ht="12.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row>
    <row r="162" ht="12.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row>
    <row r="163" ht="12.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ht="12.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ht="12.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ht="12.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ht="12.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row>
    <row r="168" ht="12.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ht="12.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ht="12.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ht="12.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ht="12.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ht="12.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ht="12.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ht="12.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ht="12.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ht="12.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ht="12.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ht="12.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ht="12.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ht="12.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ht="12.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ht="12.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ht="12.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ht="12.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ht="12.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ht="12.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ht="12.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ht="12.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ht="12.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ht="12.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ht="12.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ht="12.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ht="12.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ht="12.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ht="12.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ht="12.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ht="12.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ht="12.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ht="12.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ht="12.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ht="12.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row>
    <row r="203" ht="12.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row>
    <row r="204" ht="12.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row>
    <row r="205" ht="12.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ht="12.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row>
    <row r="207" ht="12.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ht="12.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row>
    <row r="209" ht="12.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row>
    <row r="210" ht="12.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row>
    <row r="211" ht="12.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row>
    <row r="212" ht="12.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row>
    <row r="213" ht="12.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row>
    <row r="214" ht="12.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row>
    <row r="215" ht="12.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row>
    <row r="216" ht="12.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row>
    <row r="217" ht="12.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row>
    <row r="218" ht="12.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row>
    <row r="219" ht="12.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row>
    <row r="220" ht="12.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row>
    <row r="221" ht="12.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ht="12.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ht="12.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ht="12.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ht="12.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ht="12.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row>
    <row r="227" ht="12.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row>
    <row r="228" ht="12.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row>
    <row r="229" ht="12.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row>
    <row r="230" ht="12.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row>
    <row r="231" ht="12.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ht="12.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ht="12.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ht="12.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H5:I5"/>
    <mergeCell ref="J5:J6"/>
    <mergeCell ref="B2:K2"/>
    <mergeCell ref="B4:K4"/>
    <mergeCell ref="B5:B6"/>
    <mergeCell ref="C5:C6"/>
    <mergeCell ref="D5:D6"/>
    <mergeCell ref="E5:E6"/>
    <mergeCell ref="F5:G5"/>
    <mergeCell ref="K5:K6"/>
  </mergeCells>
  <dataValidations>
    <dataValidation type="list" allowBlank="1" sqref="D7:D27">
      <formula1>$D$32:$D$34</formula1>
    </dataValidation>
    <dataValidation type="list" allowBlank="1" sqref="K7:K27">
      <formula1>'PRESUPUESTO TOTAL ANUAL'!$B$17:$B$47</formula1>
    </dataValidation>
  </dataValidation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6.71"/>
    <col customWidth="1" min="2" max="2" width="57.86"/>
    <col customWidth="1" min="3" max="3" width="19.29"/>
    <col customWidth="1" min="4" max="4" width="26.57"/>
    <col customWidth="1" min="5" max="5" width="19.14"/>
    <col customWidth="1" min="6" max="9" width="16.14"/>
    <col customWidth="1" min="10" max="10" width="33.86"/>
    <col customWidth="1" min="11" max="27" width="10.71"/>
  </cols>
  <sheetData>
    <row r="1" ht="15.0" customHeight="1">
      <c r="A1" s="37"/>
      <c r="B1" s="37"/>
      <c r="C1" s="37"/>
      <c r="D1" s="37"/>
      <c r="E1" s="37"/>
      <c r="F1" s="37"/>
      <c r="G1" s="37"/>
      <c r="H1" s="37"/>
      <c r="I1" s="37"/>
      <c r="J1" s="37"/>
      <c r="K1" s="37"/>
      <c r="L1" s="37"/>
      <c r="M1" s="37"/>
      <c r="N1" s="37"/>
      <c r="O1" s="37"/>
      <c r="P1" s="37"/>
      <c r="Q1" s="37"/>
      <c r="R1" s="37"/>
      <c r="S1" s="37"/>
      <c r="T1" s="37"/>
      <c r="U1" s="37"/>
      <c r="V1" s="37"/>
      <c r="W1" s="37"/>
      <c r="X1" s="37"/>
      <c r="Y1" s="37"/>
      <c r="Z1" s="37"/>
      <c r="AA1" s="37"/>
    </row>
    <row r="2">
      <c r="A2" s="37"/>
      <c r="B2" s="39" t="s">
        <v>229</v>
      </c>
      <c r="C2" s="20"/>
      <c r="D2" s="20"/>
      <c r="E2" s="20"/>
      <c r="F2" s="20"/>
      <c r="G2" s="20"/>
      <c r="H2" s="20"/>
      <c r="I2" s="20"/>
      <c r="J2" s="21"/>
      <c r="K2" s="37"/>
      <c r="L2" s="37"/>
      <c r="M2" s="37"/>
      <c r="N2" s="37"/>
      <c r="O2" s="37"/>
      <c r="P2" s="37"/>
      <c r="Q2" s="37"/>
      <c r="R2" s="37"/>
      <c r="S2" s="37"/>
      <c r="T2" s="37"/>
      <c r="U2" s="37"/>
      <c r="V2" s="37"/>
      <c r="W2" s="37"/>
      <c r="X2" s="37"/>
      <c r="Y2" s="37"/>
      <c r="Z2" s="37"/>
      <c r="AA2" s="37"/>
    </row>
    <row r="3" ht="15.0"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row>
    <row r="4">
      <c r="A4" s="37"/>
      <c r="B4" s="461" t="s">
        <v>230</v>
      </c>
      <c r="C4" s="462" t="s">
        <v>21</v>
      </c>
      <c r="D4" s="462" t="s">
        <v>231</v>
      </c>
      <c r="E4" s="462" t="s">
        <v>23</v>
      </c>
      <c r="F4" s="463" t="s">
        <v>232</v>
      </c>
      <c r="G4" s="186"/>
      <c r="H4" s="186"/>
      <c r="I4" s="186"/>
      <c r="J4" s="49"/>
      <c r="K4" s="40"/>
      <c r="L4" s="40"/>
      <c r="M4" s="40"/>
      <c r="N4" s="40"/>
      <c r="O4" s="40"/>
      <c r="P4" s="40"/>
      <c r="Q4" s="40"/>
      <c r="R4" s="40"/>
      <c r="S4" s="40"/>
      <c r="T4" s="40"/>
      <c r="U4" s="40"/>
      <c r="V4" s="40"/>
      <c r="W4" s="40"/>
      <c r="X4" s="40"/>
      <c r="Y4" s="40"/>
      <c r="Z4" s="40"/>
      <c r="AA4" s="40"/>
    </row>
    <row r="5">
      <c r="A5" s="37"/>
      <c r="B5" s="189"/>
      <c r="C5" s="171"/>
      <c r="D5" s="171"/>
      <c r="E5" s="171"/>
      <c r="F5" s="464" t="s">
        <v>63</v>
      </c>
      <c r="G5" s="195"/>
      <c r="H5" s="464" t="s">
        <v>221</v>
      </c>
      <c r="I5" s="195"/>
      <c r="J5" s="465" t="s">
        <v>233</v>
      </c>
      <c r="K5" s="40"/>
      <c r="L5" s="40"/>
      <c r="M5" s="40"/>
      <c r="N5" s="40"/>
      <c r="O5" s="40"/>
      <c r="P5" s="40"/>
      <c r="Q5" s="40"/>
      <c r="R5" s="40"/>
      <c r="S5" s="40"/>
      <c r="T5" s="40"/>
      <c r="U5" s="40"/>
      <c r="V5" s="40"/>
      <c r="W5" s="40"/>
      <c r="X5" s="40"/>
      <c r="Y5" s="40"/>
      <c r="Z5" s="40"/>
      <c r="AA5" s="40"/>
    </row>
    <row r="6">
      <c r="A6" s="37"/>
      <c r="B6" s="53"/>
      <c r="C6" s="466" t="s">
        <v>26</v>
      </c>
      <c r="D6" s="466" t="s">
        <v>26</v>
      </c>
      <c r="E6" s="466" t="s">
        <v>26</v>
      </c>
      <c r="F6" s="235" t="s">
        <v>27</v>
      </c>
      <c r="G6" s="235" t="s">
        <v>28</v>
      </c>
      <c r="H6" s="235" t="s">
        <v>27</v>
      </c>
      <c r="I6" s="235" t="s">
        <v>28</v>
      </c>
      <c r="J6" s="467" t="s">
        <v>234</v>
      </c>
      <c r="K6" s="40"/>
      <c r="L6" s="40"/>
      <c r="M6" s="40"/>
      <c r="N6" s="40"/>
      <c r="O6" s="40"/>
      <c r="P6" s="40"/>
      <c r="Q6" s="40"/>
      <c r="R6" s="40"/>
      <c r="S6" s="40"/>
      <c r="T6" s="40"/>
      <c r="U6" s="40"/>
      <c r="V6" s="40"/>
      <c r="W6" s="40"/>
      <c r="X6" s="40"/>
      <c r="Y6" s="40"/>
      <c r="Z6" s="40"/>
      <c r="AA6" s="40"/>
    </row>
    <row r="7" ht="12.75" customHeight="1">
      <c r="A7" s="37"/>
      <c r="B7" s="468" t="s">
        <v>235</v>
      </c>
      <c r="C7" s="469">
        <f t="shared" ref="C7:I7" si="1">C25</f>
        <v>0</v>
      </c>
      <c r="D7" s="469">
        <f t="shared" si="1"/>
        <v>0</v>
      </c>
      <c r="E7" s="469">
        <f t="shared" si="1"/>
        <v>0</v>
      </c>
      <c r="F7" s="469">
        <f t="shared" si="1"/>
        <v>0</v>
      </c>
      <c r="G7" s="469">
        <f t="shared" si="1"/>
        <v>0</v>
      </c>
      <c r="H7" s="469">
        <f t="shared" si="1"/>
        <v>0</v>
      </c>
      <c r="I7" s="469">
        <f t="shared" si="1"/>
        <v>0</v>
      </c>
      <c r="J7" s="470" t="str">
        <f t="shared" ref="J7:J12" si="3">IF((SUM(F7:I7)-D7)=0,"OK","Revisar")</f>
        <v>OK</v>
      </c>
      <c r="K7" s="40"/>
      <c r="L7" s="40"/>
      <c r="M7" s="40"/>
      <c r="N7" s="40"/>
      <c r="O7" s="40"/>
      <c r="P7" s="40"/>
      <c r="Q7" s="40"/>
      <c r="R7" s="40"/>
      <c r="S7" s="40"/>
      <c r="T7" s="40"/>
      <c r="U7" s="40"/>
      <c r="V7" s="40"/>
      <c r="W7" s="40"/>
      <c r="X7" s="40"/>
      <c r="Y7" s="40"/>
      <c r="Z7" s="40"/>
      <c r="AA7" s="40"/>
    </row>
    <row r="8" ht="12.75" customHeight="1">
      <c r="A8" s="37"/>
      <c r="B8" s="471" t="s">
        <v>236</v>
      </c>
      <c r="C8" s="472">
        <f t="shared" ref="C8:I8" si="2">C35</f>
        <v>0</v>
      </c>
      <c r="D8" s="472">
        <f t="shared" si="2"/>
        <v>0</v>
      </c>
      <c r="E8" s="472">
        <f t="shared" si="2"/>
        <v>0</v>
      </c>
      <c r="F8" s="472">
        <f t="shared" si="2"/>
        <v>0</v>
      </c>
      <c r="G8" s="472">
        <f t="shared" si="2"/>
        <v>0</v>
      </c>
      <c r="H8" s="472">
        <f t="shared" si="2"/>
        <v>0</v>
      </c>
      <c r="I8" s="472">
        <f t="shared" si="2"/>
        <v>0</v>
      </c>
      <c r="J8" s="470" t="str">
        <f t="shared" si="3"/>
        <v>OK</v>
      </c>
      <c r="K8" s="40"/>
      <c r="L8" s="40"/>
      <c r="M8" s="40"/>
      <c r="N8" s="40"/>
      <c r="O8" s="40"/>
      <c r="P8" s="40"/>
      <c r="Q8" s="40"/>
      <c r="R8" s="40"/>
      <c r="S8" s="40"/>
      <c r="T8" s="40"/>
      <c r="U8" s="40"/>
      <c r="V8" s="40"/>
      <c r="W8" s="40"/>
      <c r="X8" s="40"/>
      <c r="Y8" s="40"/>
      <c r="Z8" s="40"/>
      <c r="AA8" s="40"/>
    </row>
    <row r="9" ht="12.75" customHeight="1">
      <c r="A9" s="37"/>
      <c r="B9" s="471" t="s">
        <v>237</v>
      </c>
      <c r="C9" s="472">
        <f t="shared" ref="C9:I9" si="4">C45</f>
        <v>0</v>
      </c>
      <c r="D9" s="472">
        <f t="shared" si="4"/>
        <v>0</v>
      </c>
      <c r="E9" s="472">
        <f t="shared" si="4"/>
        <v>0</v>
      </c>
      <c r="F9" s="472">
        <f t="shared" si="4"/>
        <v>0</v>
      </c>
      <c r="G9" s="472">
        <f t="shared" si="4"/>
        <v>0</v>
      </c>
      <c r="H9" s="472">
        <f t="shared" si="4"/>
        <v>0</v>
      </c>
      <c r="I9" s="472">
        <f t="shared" si="4"/>
        <v>0</v>
      </c>
      <c r="J9" s="470" t="str">
        <f t="shared" si="3"/>
        <v>OK</v>
      </c>
      <c r="K9" s="40"/>
      <c r="L9" s="40"/>
      <c r="M9" s="40"/>
      <c r="N9" s="40"/>
      <c r="O9" s="40"/>
      <c r="P9" s="40"/>
      <c r="Q9" s="40"/>
      <c r="R9" s="40"/>
      <c r="S9" s="40"/>
      <c r="T9" s="40"/>
      <c r="U9" s="40"/>
      <c r="V9" s="40"/>
      <c r="W9" s="40"/>
      <c r="X9" s="40"/>
      <c r="Y9" s="40"/>
      <c r="Z9" s="40"/>
      <c r="AA9" s="40"/>
    </row>
    <row r="10" ht="12.75" customHeight="1">
      <c r="A10" s="37"/>
      <c r="B10" s="471" t="s">
        <v>238</v>
      </c>
      <c r="C10" s="472">
        <f t="shared" ref="C10:I10" si="5">C54</f>
        <v>0</v>
      </c>
      <c r="D10" s="472">
        <f t="shared" si="5"/>
        <v>0</v>
      </c>
      <c r="E10" s="472">
        <f t="shared" si="5"/>
        <v>0</v>
      </c>
      <c r="F10" s="472">
        <f t="shared" si="5"/>
        <v>0</v>
      </c>
      <c r="G10" s="472">
        <f t="shared" si="5"/>
        <v>0</v>
      </c>
      <c r="H10" s="472">
        <f t="shared" si="5"/>
        <v>0</v>
      </c>
      <c r="I10" s="472">
        <f t="shared" si="5"/>
        <v>0</v>
      </c>
      <c r="J10" s="470" t="str">
        <f t="shared" si="3"/>
        <v>OK</v>
      </c>
      <c r="K10" s="40"/>
      <c r="L10" s="40"/>
      <c r="M10" s="40"/>
      <c r="N10" s="40"/>
      <c r="O10" s="40"/>
      <c r="P10" s="40"/>
      <c r="Q10" s="40"/>
      <c r="R10" s="40"/>
      <c r="S10" s="40"/>
      <c r="T10" s="40"/>
      <c r="U10" s="40"/>
      <c r="V10" s="40"/>
      <c r="W10" s="40"/>
      <c r="X10" s="40"/>
      <c r="Y10" s="40"/>
      <c r="Z10" s="40"/>
      <c r="AA10" s="40"/>
    </row>
    <row r="11" ht="12.75" customHeight="1">
      <c r="A11" s="37"/>
      <c r="B11" s="471" t="s">
        <v>239</v>
      </c>
      <c r="C11" s="472">
        <f t="shared" ref="C11:I11" si="6">C65</f>
        <v>0</v>
      </c>
      <c r="D11" s="472">
        <f t="shared" si="6"/>
        <v>0</v>
      </c>
      <c r="E11" s="472">
        <f t="shared" si="6"/>
        <v>0</v>
      </c>
      <c r="F11" s="472">
        <f t="shared" si="6"/>
        <v>0</v>
      </c>
      <c r="G11" s="472">
        <f t="shared" si="6"/>
        <v>0</v>
      </c>
      <c r="H11" s="472">
        <f t="shared" si="6"/>
        <v>0</v>
      </c>
      <c r="I11" s="472">
        <f t="shared" si="6"/>
        <v>0</v>
      </c>
      <c r="J11" s="470" t="str">
        <f t="shared" si="3"/>
        <v>OK</v>
      </c>
      <c r="K11" s="40"/>
      <c r="L11" s="40"/>
      <c r="M11" s="40"/>
      <c r="N11" s="40"/>
      <c r="O11" s="40"/>
      <c r="P11" s="40"/>
      <c r="Q11" s="40"/>
      <c r="R11" s="40"/>
      <c r="S11" s="40"/>
      <c r="T11" s="40"/>
      <c r="U11" s="40"/>
      <c r="V11" s="40"/>
      <c r="W11" s="40"/>
      <c r="X11" s="40"/>
      <c r="Y11" s="40"/>
      <c r="Z11" s="40"/>
      <c r="AA11" s="40"/>
    </row>
    <row r="12" ht="12.75" customHeight="1">
      <c r="A12" s="37"/>
      <c r="B12" s="471" t="s">
        <v>240</v>
      </c>
      <c r="C12" s="472">
        <f t="shared" ref="C12:I12" si="7">C77</f>
        <v>0</v>
      </c>
      <c r="D12" s="472">
        <f t="shared" si="7"/>
        <v>0</v>
      </c>
      <c r="E12" s="472">
        <f t="shared" si="7"/>
        <v>0</v>
      </c>
      <c r="F12" s="472">
        <f t="shared" si="7"/>
        <v>0</v>
      </c>
      <c r="G12" s="472">
        <f t="shared" si="7"/>
        <v>0</v>
      </c>
      <c r="H12" s="472">
        <f t="shared" si="7"/>
        <v>0</v>
      </c>
      <c r="I12" s="472">
        <f t="shared" si="7"/>
        <v>0</v>
      </c>
      <c r="J12" s="470" t="str">
        <f t="shared" si="3"/>
        <v>OK</v>
      </c>
      <c r="K12" s="40"/>
      <c r="L12" s="40"/>
      <c r="M12" s="40"/>
      <c r="N12" s="40"/>
      <c r="O12" s="40"/>
      <c r="P12" s="40"/>
      <c r="Q12" s="40"/>
      <c r="R12" s="40"/>
      <c r="S12" s="40"/>
      <c r="T12" s="40"/>
      <c r="U12" s="40"/>
      <c r="V12" s="40"/>
      <c r="W12" s="40"/>
      <c r="X12" s="40"/>
      <c r="Y12" s="40"/>
      <c r="Z12" s="40"/>
      <c r="AA12" s="40"/>
    </row>
    <row r="13" ht="12.75" customHeight="1">
      <c r="A13" s="37"/>
      <c r="B13" s="473" t="s">
        <v>129</v>
      </c>
      <c r="C13" s="474">
        <f t="shared" ref="C13:I13" si="8">SUM(C7:C11)</f>
        <v>0</v>
      </c>
      <c r="D13" s="474">
        <f t="shared" si="8"/>
        <v>0</v>
      </c>
      <c r="E13" s="474">
        <f t="shared" si="8"/>
        <v>0</v>
      </c>
      <c r="F13" s="474">
        <f t="shared" si="8"/>
        <v>0</v>
      </c>
      <c r="G13" s="474">
        <f t="shared" si="8"/>
        <v>0</v>
      </c>
      <c r="H13" s="474">
        <f t="shared" si="8"/>
        <v>0</v>
      </c>
      <c r="I13" s="474">
        <f t="shared" si="8"/>
        <v>0</v>
      </c>
      <c r="J13" s="475"/>
      <c r="K13" s="40"/>
      <c r="L13" s="40"/>
      <c r="M13" s="40"/>
      <c r="N13" s="40"/>
      <c r="O13" s="40"/>
      <c r="P13" s="40"/>
      <c r="Q13" s="40"/>
      <c r="R13" s="40"/>
      <c r="S13" s="40"/>
      <c r="T13" s="40"/>
      <c r="U13" s="40"/>
      <c r="V13" s="40"/>
      <c r="W13" s="40"/>
      <c r="X13" s="40"/>
      <c r="Y13" s="40"/>
      <c r="Z13" s="40"/>
      <c r="AA13" s="40"/>
    </row>
    <row r="14" ht="12.75" customHeight="1">
      <c r="A14" s="37"/>
      <c r="B14" s="40"/>
      <c r="C14" s="40"/>
      <c r="D14" s="476"/>
      <c r="E14" s="40"/>
      <c r="F14" s="40"/>
      <c r="G14" s="40"/>
      <c r="H14" s="40"/>
      <c r="I14" s="40"/>
      <c r="J14" s="40"/>
      <c r="K14" s="40"/>
      <c r="L14" s="40"/>
      <c r="M14" s="40"/>
      <c r="N14" s="40"/>
      <c r="O14" s="40"/>
      <c r="P14" s="40"/>
      <c r="Q14" s="40"/>
      <c r="R14" s="40"/>
      <c r="S14" s="40"/>
      <c r="T14" s="40"/>
      <c r="U14" s="40"/>
      <c r="V14" s="40"/>
      <c r="W14" s="40"/>
      <c r="X14" s="40"/>
      <c r="Y14" s="40"/>
      <c r="Z14" s="40"/>
      <c r="AA14" s="40"/>
    </row>
    <row r="15">
      <c r="A15" s="37"/>
      <c r="B15" s="477" t="s">
        <v>241</v>
      </c>
      <c r="C15" s="274"/>
      <c r="D15" s="274"/>
      <c r="E15" s="274"/>
      <c r="F15" s="274"/>
      <c r="G15" s="274"/>
      <c r="H15" s="274"/>
      <c r="I15" s="274"/>
      <c r="J15" s="478"/>
      <c r="K15" s="40"/>
      <c r="L15" s="40"/>
      <c r="M15" s="40"/>
      <c r="N15" s="40"/>
      <c r="O15" s="40"/>
      <c r="P15" s="40"/>
      <c r="Q15" s="40"/>
      <c r="R15" s="40"/>
      <c r="S15" s="40"/>
      <c r="T15" s="40"/>
      <c r="U15" s="40"/>
      <c r="V15" s="40"/>
      <c r="W15" s="40"/>
      <c r="X15" s="40"/>
      <c r="Y15" s="40"/>
      <c r="Z15" s="40"/>
      <c r="AA15" s="40"/>
    </row>
    <row r="16" ht="41.25" customHeight="1">
      <c r="A16" s="37"/>
      <c r="B16" s="479" t="s">
        <v>242</v>
      </c>
      <c r="C16" s="480" t="s">
        <v>21</v>
      </c>
      <c r="D16" s="480" t="s">
        <v>243</v>
      </c>
      <c r="E16" s="480" t="s">
        <v>23</v>
      </c>
      <c r="F16" s="439" t="s">
        <v>63</v>
      </c>
      <c r="G16" s="280"/>
      <c r="H16" s="439" t="s">
        <v>221</v>
      </c>
      <c r="I16" s="280"/>
      <c r="J16" s="481" t="s">
        <v>233</v>
      </c>
      <c r="K16" s="482"/>
      <c r="L16" s="482"/>
      <c r="M16" s="482"/>
      <c r="N16" s="482"/>
      <c r="O16" s="482"/>
      <c r="P16" s="482"/>
      <c r="Q16" s="482"/>
      <c r="R16" s="482"/>
      <c r="S16" s="482"/>
      <c r="T16" s="482"/>
      <c r="U16" s="482"/>
      <c r="V16" s="482"/>
      <c r="W16" s="482"/>
      <c r="X16" s="482"/>
      <c r="Y16" s="482"/>
      <c r="Z16" s="482"/>
      <c r="AA16" s="482"/>
    </row>
    <row r="17" ht="41.25" customHeight="1">
      <c r="A17" s="37"/>
      <c r="B17" s="53"/>
      <c r="C17" s="197"/>
      <c r="D17" s="197"/>
      <c r="E17" s="197"/>
      <c r="F17" s="441" t="s">
        <v>27</v>
      </c>
      <c r="G17" s="441" t="s">
        <v>28</v>
      </c>
      <c r="H17" s="441" t="s">
        <v>27</v>
      </c>
      <c r="I17" s="441" t="s">
        <v>28</v>
      </c>
      <c r="J17" s="483" t="s">
        <v>234</v>
      </c>
      <c r="K17" s="482"/>
      <c r="L17" s="482"/>
      <c r="M17" s="482"/>
      <c r="N17" s="482"/>
      <c r="O17" s="482"/>
      <c r="P17" s="482"/>
      <c r="Q17" s="482"/>
      <c r="R17" s="482"/>
      <c r="S17" s="482"/>
      <c r="T17" s="482"/>
      <c r="U17" s="482"/>
      <c r="V17" s="482"/>
      <c r="W17" s="482"/>
      <c r="X17" s="482"/>
      <c r="Y17" s="482"/>
      <c r="Z17" s="482"/>
      <c r="AA17" s="482"/>
    </row>
    <row r="18" ht="12.75" customHeight="1">
      <c r="A18" s="37"/>
      <c r="B18" s="468" t="s">
        <v>244</v>
      </c>
      <c r="C18" s="484"/>
      <c r="D18" s="484"/>
      <c r="E18" s="484"/>
      <c r="F18" s="484"/>
      <c r="G18" s="484"/>
      <c r="H18" s="484"/>
      <c r="I18" s="484"/>
      <c r="J18" s="470" t="str">
        <f t="shared" ref="J18:J24" si="9">IF((SUM(F18:I18)-D18)=0,"OK","Revisar")</f>
        <v>OK</v>
      </c>
      <c r="K18" s="482"/>
      <c r="L18" s="482"/>
      <c r="M18" s="482"/>
      <c r="N18" s="482"/>
      <c r="O18" s="482"/>
      <c r="P18" s="482"/>
      <c r="Q18" s="482"/>
      <c r="R18" s="482"/>
      <c r="S18" s="482"/>
      <c r="T18" s="482"/>
      <c r="U18" s="482"/>
      <c r="V18" s="482"/>
      <c r="W18" s="482"/>
      <c r="X18" s="482"/>
      <c r="Y18" s="482"/>
      <c r="Z18" s="482"/>
      <c r="AA18" s="482"/>
    </row>
    <row r="19" ht="12.75" customHeight="1">
      <c r="A19" s="37"/>
      <c r="B19" s="471" t="s">
        <v>245</v>
      </c>
      <c r="C19" s="485"/>
      <c r="D19" s="485"/>
      <c r="E19" s="485"/>
      <c r="F19" s="485"/>
      <c r="G19" s="485"/>
      <c r="H19" s="485"/>
      <c r="I19" s="485"/>
      <c r="J19" s="470" t="str">
        <f t="shared" si="9"/>
        <v>OK</v>
      </c>
      <c r="K19" s="482"/>
      <c r="L19" s="482"/>
      <c r="M19" s="482"/>
      <c r="N19" s="482"/>
      <c r="O19" s="482"/>
      <c r="P19" s="482"/>
      <c r="Q19" s="482"/>
      <c r="R19" s="482"/>
      <c r="S19" s="482"/>
      <c r="T19" s="482"/>
      <c r="U19" s="482"/>
      <c r="V19" s="482"/>
      <c r="W19" s="482"/>
      <c r="X19" s="482"/>
      <c r="Y19" s="482"/>
      <c r="Z19" s="482"/>
      <c r="AA19" s="482"/>
    </row>
    <row r="20" ht="12.75" customHeight="1">
      <c r="A20" s="37"/>
      <c r="B20" s="471" t="s">
        <v>246</v>
      </c>
      <c r="C20" s="485"/>
      <c r="D20" s="485"/>
      <c r="E20" s="485"/>
      <c r="F20" s="485"/>
      <c r="G20" s="485"/>
      <c r="H20" s="485"/>
      <c r="I20" s="485"/>
      <c r="J20" s="470" t="str">
        <f t="shared" si="9"/>
        <v>OK</v>
      </c>
      <c r="K20" s="482"/>
      <c r="L20" s="482"/>
      <c r="M20" s="482"/>
      <c r="N20" s="482"/>
      <c r="O20" s="482"/>
      <c r="P20" s="482"/>
      <c r="Q20" s="482"/>
      <c r="R20" s="482"/>
      <c r="S20" s="482"/>
      <c r="T20" s="482"/>
      <c r="U20" s="482"/>
      <c r="V20" s="482"/>
      <c r="W20" s="482"/>
      <c r="X20" s="482"/>
      <c r="Y20" s="482"/>
      <c r="Z20" s="482"/>
      <c r="AA20" s="482"/>
    </row>
    <row r="21" ht="12.75" customHeight="1">
      <c r="A21" s="37"/>
      <c r="B21" s="471" t="s">
        <v>247</v>
      </c>
      <c r="C21" s="485"/>
      <c r="D21" s="485"/>
      <c r="E21" s="485"/>
      <c r="F21" s="485"/>
      <c r="G21" s="485"/>
      <c r="H21" s="485"/>
      <c r="I21" s="485"/>
      <c r="J21" s="470" t="str">
        <f t="shared" si="9"/>
        <v>OK</v>
      </c>
      <c r="K21" s="482"/>
      <c r="L21" s="482"/>
      <c r="M21" s="482"/>
      <c r="N21" s="482"/>
      <c r="O21" s="482"/>
      <c r="P21" s="482"/>
      <c r="Q21" s="482"/>
      <c r="R21" s="482"/>
      <c r="S21" s="482"/>
      <c r="T21" s="482"/>
      <c r="U21" s="482"/>
      <c r="V21" s="482"/>
      <c r="W21" s="482"/>
      <c r="X21" s="482"/>
      <c r="Y21" s="482"/>
      <c r="Z21" s="482"/>
      <c r="AA21" s="482"/>
    </row>
    <row r="22" ht="12.75" customHeight="1">
      <c r="A22" s="37"/>
      <c r="B22" s="471" t="s">
        <v>248</v>
      </c>
      <c r="C22" s="485"/>
      <c r="D22" s="485"/>
      <c r="E22" s="485"/>
      <c r="F22" s="485"/>
      <c r="G22" s="485"/>
      <c r="H22" s="485"/>
      <c r="I22" s="485"/>
      <c r="J22" s="470" t="str">
        <f t="shared" si="9"/>
        <v>OK</v>
      </c>
      <c r="K22" s="482"/>
      <c r="L22" s="482"/>
      <c r="M22" s="482"/>
      <c r="N22" s="482"/>
      <c r="O22" s="482"/>
      <c r="P22" s="482"/>
      <c r="Q22" s="482"/>
      <c r="R22" s="482"/>
      <c r="S22" s="482"/>
      <c r="T22" s="482"/>
      <c r="U22" s="482"/>
      <c r="V22" s="482"/>
      <c r="W22" s="482"/>
      <c r="X22" s="482"/>
      <c r="Y22" s="482"/>
      <c r="Z22" s="482"/>
      <c r="AA22" s="482"/>
    </row>
    <row r="23" ht="12.75" customHeight="1">
      <c r="A23" s="37"/>
      <c r="B23" s="471" t="s">
        <v>249</v>
      </c>
      <c r="C23" s="485"/>
      <c r="D23" s="485"/>
      <c r="E23" s="485"/>
      <c r="F23" s="485"/>
      <c r="G23" s="485"/>
      <c r="H23" s="485"/>
      <c r="I23" s="485"/>
      <c r="J23" s="470" t="str">
        <f t="shared" si="9"/>
        <v>OK</v>
      </c>
      <c r="K23" s="482"/>
      <c r="L23" s="482"/>
      <c r="M23" s="482"/>
      <c r="N23" s="482"/>
      <c r="O23" s="482"/>
      <c r="P23" s="482"/>
      <c r="Q23" s="482"/>
      <c r="R23" s="482"/>
      <c r="S23" s="482"/>
      <c r="T23" s="482"/>
      <c r="U23" s="482"/>
      <c r="V23" s="482"/>
      <c r="W23" s="482"/>
      <c r="X23" s="482"/>
      <c r="Y23" s="482"/>
      <c r="Z23" s="482"/>
      <c r="AA23" s="482"/>
    </row>
    <row r="24" ht="12.75" customHeight="1">
      <c r="A24" s="37"/>
      <c r="B24" s="486"/>
      <c r="C24" s="485"/>
      <c r="D24" s="487"/>
      <c r="E24" s="487"/>
      <c r="F24" s="487"/>
      <c r="G24" s="487"/>
      <c r="H24" s="487"/>
      <c r="I24" s="487"/>
      <c r="J24" s="470" t="str">
        <f t="shared" si="9"/>
        <v>OK</v>
      </c>
      <c r="K24" s="482"/>
      <c r="L24" s="482"/>
      <c r="M24" s="482"/>
      <c r="N24" s="482"/>
      <c r="O24" s="482"/>
      <c r="P24" s="482"/>
      <c r="Q24" s="482"/>
      <c r="R24" s="482"/>
      <c r="S24" s="482"/>
      <c r="T24" s="482"/>
      <c r="U24" s="482"/>
      <c r="V24" s="482"/>
      <c r="W24" s="482"/>
      <c r="X24" s="482"/>
      <c r="Y24" s="482"/>
      <c r="Z24" s="482"/>
      <c r="AA24" s="482"/>
    </row>
    <row r="25" ht="12.75" customHeight="1">
      <c r="A25" s="37"/>
      <c r="B25" s="473" t="s">
        <v>129</v>
      </c>
      <c r="C25" s="474">
        <f t="shared" ref="C25:I25" si="10">SUM(C18:C24)</f>
        <v>0</v>
      </c>
      <c r="D25" s="474">
        <f t="shared" si="10"/>
        <v>0</v>
      </c>
      <c r="E25" s="474">
        <f t="shared" si="10"/>
        <v>0</v>
      </c>
      <c r="F25" s="474">
        <f t="shared" si="10"/>
        <v>0</v>
      </c>
      <c r="G25" s="474">
        <f t="shared" si="10"/>
        <v>0</v>
      </c>
      <c r="H25" s="474">
        <f t="shared" si="10"/>
        <v>0</v>
      </c>
      <c r="I25" s="474">
        <f t="shared" si="10"/>
        <v>0</v>
      </c>
      <c r="J25" s="474"/>
      <c r="K25" s="482"/>
      <c r="L25" s="482"/>
      <c r="M25" s="482"/>
      <c r="N25" s="482"/>
      <c r="O25" s="482"/>
      <c r="P25" s="482"/>
      <c r="Q25" s="482"/>
      <c r="R25" s="482"/>
      <c r="S25" s="482"/>
      <c r="T25" s="482"/>
      <c r="U25" s="482"/>
      <c r="V25" s="482"/>
      <c r="W25" s="482"/>
      <c r="X25" s="482"/>
      <c r="Y25" s="482"/>
      <c r="Z25" s="482"/>
      <c r="AA25" s="482"/>
    </row>
    <row r="26" ht="24.0" customHeight="1">
      <c r="A26" s="37"/>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row>
    <row r="27" ht="42.0" customHeight="1">
      <c r="A27" s="37"/>
      <c r="B27" s="488" t="s">
        <v>250</v>
      </c>
      <c r="C27" s="480" t="s">
        <v>21</v>
      </c>
      <c r="D27" s="480" t="s">
        <v>251</v>
      </c>
      <c r="E27" s="480" t="s">
        <v>23</v>
      </c>
      <c r="F27" s="439" t="s">
        <v>63</v>
      </c>
      <c r="G27" s="280"/>
      <c r="H27" s="439" t="s">
        <v>221</v>
      </c>
      <c r="I27" s="280"/>
      <c r="J27" s="481" t="s">
        <v>233</v>
      </c>
      <c r="K27" s="482"/>
      <c r="L27" s="482"/>
      <c r="M27" s="482"/>
      <c r="N27" s="482"/>
      <c r="O27" s="482"/>
      <c r="P27" s="482"/>
      <c r="Q27" s="482"/>
      <c r="R27" s="482"/>
      <c r="S27" s="482"/>
      <c r="T27" s="482"/>
      <c r="U27" s="482"/>
      <c r="V27" s="482"/>
      <c r="W27" s="482"/>
      <c r="X27" s="482"/>
      <c r="Y27" s="482"/>
      <c r="Z27" s="482"/>
      <c r="AA27" s="482"/>
    </row>
    <row r="28" ht="42.0" customHeight="1">
      <c r="A28" s="37"/>
      <c r="B28" s="53"/>
      <c r="C28" s="197"/>
      <c r="D28" s="197"/>
      <c r="E28" s="197"/>
      <c r="F28" s="441" t="s">
        <v>27</v>
      </c>
      <c r="G28" s="441" t="s">
        <v>28</v>
      </c>
      <c r="H28" s="441" t="s">
        <v>27</v>
      </c>
      <c r="I28" s="441" t="s">
        <v>28</v>
      </c>
      <c r="J28" s="483" t="s">
        <v>234</v>
      </c>
      <c r="K28" s="482"/>
      <c r="L28" s="482"/>
      <c r="M28" s="482"/>
      <c r="N28" s="482"/>
      <c r="O28" s="482"/>
      <c r="P28" s="482"/>
      <c r="Q28" s="482"/>
      <c r="R28" s="482"/>
      <c r="S28" s="482"/>
      <c r="T28" s="482"/>
      <c r="U28" s="482"/>
      <c r="V28" s="482"/>
      <c r="W28" s="482"/>
      <c r="X28" s="482"/>
      <c r="Y28" s="482"/>
      <c r="Z28" s="482"/>
      <c r="AA28" s="482"/>
    </row>
    <row r="29" ht="12.75" customHeight="1">
      <c r="A29" s="37"/>
      <c r="B29" s="468" t="s">
        <v>252</v>
      </c>
      <c r="C29" s="484"/>
      <c r="D29" s="484"/>
      <c r="E29" s="484"/>
      <c r="F29" s="484"/>
      <c r="G29" s="484"/>
      <c r="H29" s="484"/>
      <c r="I29" s="484"/>
      <c r="J29" s="470" t="str">
        <f t="shared" ref="J29:J34" si="11">IF((SUM(F29:I29)-D29)=0,"OK","Revisar")</f>
        <v>OK</v>
      </c>
      <c r="K29" s="482"/>
      <c r="L29" s="482"/>
      <c r="M29" s="482"/>
      <c r="N29" s="482"/>
      <c r="O29" s="482"/>
      <c r="P29" s="482"/>
      <c r="Q29" s="482"/>
      <c r="R29" s="482"/>
      <c r="S29" s="482"/>
      <c r="T29" s="482"/>
      <c r="U29" s="482"/>
      <c r="V29" s="482"/>
      <c r="W29" s="482"/>
      <c r="X29" s="482"/>
      <c r="Y29" s="482"/>
      <c r="Z29" s="482"/>
      <c r="AA29" s="482"/>
    </row>
    <row r="30" ht="12.75" customHeight="1">
      <c r="A30" s="37"/>
      <c r="B30" s="471" t="s">
        <v>253</v>
      </c>
      <c r="C30" s="485"/>
      <c r="D30" s="485"/>
      <c r="E30" s="485"/>
      <c r="F30" s="485"/>
      <c r="G30" s="485"/>
      <c r="H30" s="485"/>
      <c r="I30" s="485"/>
      <c r="J30" s="470" t="str">
        <f t="shared" si="11"/>
        <v>OK</v>
      </c>
      <c r="K30" s="482"/>
      <c r="L30" s="482"/>
      <c r="M30" s="482"/>
      <c r="N30" s="482"/>
      <c r="O30" s="482"/>
      <c r="P30" s="482"/>
      <c r="Q30" s="482"/>
      <c r="R30" s="482"/>
      <c r="S30" s="482"/>
      <c r="T30" s="482"/>
      <c r="U30" s="482"/>
      <c r="V30" s="482"/>
      <c r="W30" s="482"/>
      <c r="X30" s="482"/>
      <c r="Y30" s="482"/>
      <c r="Z30" s="482"/>
      <c r="AA30" s="482"/>
    </row>
    <row r="31" ht="12.75" customHeight="1">
      <c r="A31" s="37"/>
      <c r="B31" s="471" t="s">
        <v>254</v>
      </c>
      <c r="C31" s="485"/>
      <c r="D31" s="485"/>
      <c r="E31" s="485"/>
      <c r="F31" s="485"/>
      <c r="G31" s="485"/>
      <c r="H31" s="485"/>
      <c r="I31" s="485"/>
      <c r="J31" s="470" t="str">
        <f t="shared" si="11"/>
        <v>OK</v>
      </c>
      <c r="K31" s="482"/>
      <c r="L31" s="482"/>
      <c r="M31" s="482"/>
      <c r="N31" s="482"/>
      <c r="O31" s="482"/>
      <c r="P31" s="482"/>
      <c r="Q31" s="482"/>
      <c r="R31" s="482"/>
      <c r="S31" s="482"/>
      <c r="T31" s="482"/>
      <c r="U31" s="482"/>
      <c r="V31" s="482"/>
      <c r="W31" s="482"/>
      <c r="X31" s="482"/>
      <c r="Y31" s="482"/>
      <c r="Z31" s="482"/>
      <c r="AA31" s="482"/>
    </row>
    <row r="32" ht="12.75" customHeight="1">
      <c r="A32" s="37"/>
      <c r="B32" s="471" t="s">
        <v>255</v>
      </c>
      <c r="C32" s="485"/>
      <c r="D32" s="485"/>
      <c r="E32" s="485"/>
      <c r="F32" s="485"/>
      <c r="G32" s="485"/>
      <c r="H32" s="485"/>
      <c r="I32" s="485"/>
      <c r="J32" s="470" t="str">
        <f t="shared" si="11"/>
        <v>OK</v>
      </c>
      <c r="K32" s="482"/>
      <c r="L32" s="482"/>
      <c r="M32" s="482"/>
      <c r="N32" s="482"/>
      <c r="O32" s="482"/>
      <c r="P32" s="482"/>
      <c r="Q32" s="482"/>
      <c r="R32" s="482"/>
      <c r="S32" s="482"/>
      <c r="T32" s="482"/>
      <c r="U32" s="482"/>
      <c r="V32" s="482"/>
      <c r="W32" s="482"/>
      <c r="X32" s="482"/>
      <c r="Y32" s="482"/>
      <c r="Z32" s="482"/>
      <c r="AA32" s="482"/>
    </row>
    <row r="33" ht="12.75" customHeight="1">
      <c r="A33" s="37"/>
      <c r="B33" s="471" t="s">
        <v>256</v>
      </c>
      <c r="C33" s="485"/>
      <c r="D33" s="485"/>
      <c r="E33" s="485"/>
      <c r="F33" s="485"/>
      <c r="G33" s="485"/>
      <c r="H33" s="485"/>
      <c r="I33" s="485"/>
      <c r="J33" s="470" t="str">
        <f t="shared" si="11"/>
        <v>OK</v>
      </c>
      <c r="K33" s="482"/>
      <c r="L33" s="482"/>
      <c r="M33" s="482"/>
      <c r="N33" s="482"/>
      <c r="O33" s="482"/>
      <c r="P33" s="482"/>
      <c r="Q33" s="482"/>
      <c r="R33" s="482"/>
      <c r="S33" s="482"/>
      <c r="T33" s="482"/>
      <c r="U33" s="482"/>
      <c r="V33" s="482"/>
      <c r="W33" s="482"/>
      <c r="X33" s="482"/>
      <c r="Y33" s="482"/>
      <c r="Z33" s="482"/>
      <c r="AA33" s="482"/>
    </row>
    <row r="34" ht="12.75" customHeight="1">
      <c r="A34" s="37"/>
      <c r="B34" s="486"/>
      <c r="C34" s="485"/>
      <c r="D34" s="485"/>
      <c r="E34" s="485"/>
      <c r="F34" s="485"/>
      <c r="G34" s="485"/>
      <c r="H34" s="485"/>
      <c r="I34" s="485"/>
      <c r="J34" s="470" t="str">
        <f t="shared" si="11"/>
        <v>OK</v>
      </c>
      <c r="K34" s="482"/>
      <c r="L34" s="482"/>
      <c r="M34" s="482"/>
      <c r="N34" s="482"/>
      <c r="O34" s="482"/>
      <c r="P34" s="482"/>
      <c r="Q34" s="482"/>
      <c r="R34" s="482"/>
      <c r="S34" s="482"/>
      <c r="T34" s="482"/>
      <c r="U34" s="482"/>
      <c r="V34" s="482"/>
      <c r="W34" s="482"/>
      <c r="X34" s="482"/>
      <c r="Y34" s="482"/>
      <c r="Z34" s="482"/>
      <c r="AA34" s="482"/>
    </row>
    <row r="35" ht="12.75" customHeight="1">
      <c r="A35" s="37"/>
      <c r="B35" s="473" t="s">
        <v>129</v>
      </c>
      <c r="C35" s="474">
        <f t="shared" ref="C35:I35" si="12">SUM(C29:C34)</f>
        <v>0</v>
      </c>
      <c r="D35" s="474">
        <f t="shared" si="12"/>
        <v>0</v>
      </c>
      <c r="E35" s="474">
        <f t="shared" si="12"/>
        <v>0</v>
      </c>
      <c r="F35" s="474">
        <f t="shared" si="12"/>
        <v>0</v>
      </c>
      <c r="G35" s="474">
        <f t="shared" si="12"/>
        <v>0</v>
      </c>
      <c r="H35" s="474">
        <f t="shared" si="12"/>
        <v>0</v>
      </c>
      <c r="I35" s="474">
        <f t="shared" si="12"/>
        <v>0</v>
      </c>
      <c r="J35" s="474"/>
      <c r="K35" s="482"/>
      <c r="L35" s="482"/>
      <c r="M35" s="482"/>
      <c r="N35" s="482"/>
      <c r="O35" s="482"/>
      <c r="P35" s="482"/>
      <c r="Q35" s="482"/>
      <c r="R35" s="482"/>
      <c r="S35" s="482"/>
      <c r="T35" s="482"/>
      <c r="U35" s="482"/>
      <c r="V35" s="482"/>
      <c r="W35" s="482"/>
      <c r="X35" s="482"/>
      <c r="Y35" s="482"/>
      <c r="Z35" s="482"/>
      <c r="AA35" s="482"/>
    </row>
    <row r="36" ht="24.0" customHeight="1">
      <c r="A36" s="37"/>
      <c r="B36" s="482"/>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482"/>
      <c r="AA36" s="482"/>
    </row>
    <row r="37" ht="45.0" customHeight="1">
      <c r="A37" s="37"/>
      <c r="B37" s="488" t="s">
        <v>257</v>
      </c>
      <c r="C37" s="480" t="s">
        <v>21</v>
      </c>
      <c r="D37" s="480" t="s">
        <v>258</v>
      </c>
      <c r="E37" s="480" t="s">
        <v>23</v>
      </c>
      <c r="F37" s="439" t="s">
        <v>63</v>
      </c>
      <c r="G37" s="280"/>
      <c r="H37" s="439" t="s">
        <v>221</v>
      </c>
      <c r="I37" s="280"/>
      <c r="J37" s="481" t="s">
        <v>233</v>
      </c>
      <c r="K37" s="482"/>
      <c r="L37" s="482"/>
      <c r="M37" s="482"/>
      <c r="N37" s="482"/>
      <c r="O37" s="482"/>
      <c r="P37" s="482"/>
      <c r="Q37" s="482"/>
      <c r="R37" s="482"/>
      <c r="S37" s="482"/>
      <c r="T37" s="482"/>
      <c r="U37" s="482"/>
      <c r="V37" s="482"/>
      <c r="W37" s="482"/>
      <c r="X37" s="482"/>
      <c r="Y37" s="482"/>
      <c r="Z37" s="482"/>
      <c r="AA37" s="482"/>
    </row>
    <row r="38" ht="45.0" customHeight="1">
      <c r="A38" s="37"/>
      <c r="B38" s="53"/>
      <c r="C38" s="197"/>
      <c r="D38" s="197"/>
      <c r="E38" s="197"/>
      <c r="F38" s="441" t="s">
        <v>27</v>
      </c>
      <c r="G38" s="441" t="s">
        <v>28</v>
      </c>
      <c r="H38" s="441" t="s">
        <v>27</v>
      </c>
      <c r="I38" s="441" t="s">
        <v>28</v>
      </c>
      <c r="J38" s="483" t="s">
        <v>234</v>
      </c>
      <c r="K38" s="482"/>
      <c r="L38" s="482"/>
      <c r="M38" s="482"/>
      <c r="N38" s="482"/>
      <c r="O38" s="482"/>
      <c r="P38" s="482"/>
      <c r="Q38" s="482"/>
      <c r="R38" s="482"/>
      <c r="S38" s="482"/>
      <c r="T38" s="482"/>
      <c r="U38" s="482"/>
      <c r="V38" s="482"/>
      <c r="W38" s="482"/>
      <c r="X38" s="482"/>
      <c r="Y38" s="482"/>
      <c r="Z38" s="482"/>
      <c r="AA38" s="482"/>
    </row>
    <row r="39" ht="15.75" customHeight="1">
      <c r="A39" s="37"/>
      <c r="B39" s="468" t="s">
        <v>259</v>
      </c>
      <c r="C39" s="484"/>
      <c r="D39" s="484"/>
      <c r="E39" s="484"/>
      <c r="F39" s="484"/>
      <c r="G39" s="484"/>
      <c r="H39" s="484"/>
      <c r="I39" s="484"/>
      <c r="J39" s="470" t="str">
        <f t="shared" ref="J39:J44" si="13">IF((SUM(F39:I39)-D39)=0,"OK","Revisar")</f>
        <v>OK</v>
      </c>
      <c r="K39" s="482"/>
      <c r="L39" s="482"/>
      <c r="M39" s="482"/>
      <c r="N39" s="482"/>
      <c r="O39" s="482"/>
      <c r="P39" s="482"/>
      <c r="Q39" s="482"/>
      <c r="R39" s="482"/>
      <c r="S39" s="482"/>
      <c r="T39" s="482"/>
      <c r="U39" s="482"/>
      <c r="V39" s="482"/>
      <c r="W39" s="482"/>
      <c r="X39" s="482"/>
      <c r="Y39" s="482"/>
      <c r="Z39" s="482"/>
      <c r="AA39" s="482"/>
    </row>
    <row r="40" ht="12.75" customHeight="1">
      <c r="A40" s="37"/>
      <c r="B40" s="471" t="s">
        <v>260</v>
      </c>
      <c r="C40" s="485"/>
      <c r="D40" s="485"/>
      <c r="E40" s="485"/>
      <c r="F40" s="485"/>
      <c r="G40" s="485"/>
      <c r="H40" s="485"/>
      <c r="I40" s="485"/>
      <c r="J40" s="470" t="str">
        <f t="shared" si="13"/>
        <v>OK</v>
      </c>
      <c r="K40" s="482"/>
      <c r="L40" s="482"/>
      <c r="M40" s="482"/>
      <c r="N40" s="482"/>
      <c r="O40" s="482"/>
      <c r="P40" s="482"/>
      <c r="Q40" s="482"/>
      <c r="R40" s="482"/>
      <c r="S40" s="482"/>
      <c r="T40" s="482"/>
      <c r="U40" s="482"/>
      <c r="V40" s="482"/>
      <c r="W40" s="482"/>
      <c r="X40" s="482"/>
      <c r="Y40" s="482"/>
      <c r="Z40" s="482"/>
      <c r="AA40" s="482"/>
    </row>
    <row r="41" ht="12.75" customHeight="1">
      <c r="A41" s="37"/>
      <c r="B41" s="471" t="s">
        <v>261</v>
      </c>
      <c r="C41" s="485"/>
      <c r="D41" s="485"/>
      <c r="E41" s="485"/>
      <c r="F41" s="485"/>
      <c r="G41" s="485"/>
      <c r="H41" s="485"/>
      <c r="I41" s="485"/>
      <c r="J41" s="470" t="str">
        <f t="shared" si="13"/>
        <v>OK</v>
      </c>
      <c r="K41" s="482"/>
      <c r="L41" s="482"/>
      <c r="M41" s="482"/>
      <c r="N41" s="482"/>
      <c r="O41" s="482"/>
      <c r="P41" s="482"/>
      <c r="Q41" s="482"/>
      <c r="R41" s="482"/>
      <c r="S41" s="482"/>
      <c r="T41" s="482"/>
      <c r="U41" s="482"/>
      <c r="V41" s="482"/>
      <c r="W41" s="482"/>
      <c r="X41" s="482"/>
      <c r="Y41" s="482"/>
      <c r="Z41" s="482"/>
      <c r="AA41" s="482"/>
    </row>
    <row r="42" ht="12.75" customHeight="1">
      <c r="A42" s="37"/>
      <c r="B42" s="471" t="s">
        <v>262</v>
      </c>
      <c r="C42" s="485"/>
      <c r="D42" s="485"/>
      <c r="E42" s="485"/>
      <c r="F42" s="485"/>
      <c r="G42" s="485"/>
      <c r="H42" s="485"/>
      <c r="I42" s="485"/>
      <c r="J42" s="470" t="str">
        <f t="shared" si="13"/>
        <v>OK</v>
      </c>
      <c r="K42" s="482"/>
      <c r="L42" s="482"/>
      <c r="M42" s="482"/>
      <c r="N42" s="482"/>
      <c r="O42" s="482"/>
      <c r="P42" s="482"/>
      <c r="Q42" s="482"/>
      <c r="R42" s="482"/>
      <c r="S42" s="482"/>
      <c r="T42" s="482"/>
      <c r="U42" s="482"/>
      <c r="V42" s="482"/>
      <c r="W42" s="482"/>
      <c r="X42" s="482"/>
      <c r="Y42" s="482"/>
      <c r="Z42" s="482"/>
      <c r="AA42" s="482"/>
    </row>
    <row r="43" ht="12.75" customHeight="1">
      <c r="A43" s="37"/>
      <c r="B43" s="471" t="s">
        <v>263</v>
      </c>
      <c r="C43" s="485"/>
      <c r="D43" s="485"/>
      <c r="E43" s="485"/>
      <c r="F43" s="485"/>
      <c r="G43" s="485"/>
      <c r="H43" s="485"/>
      <c r="I43" s="485"/>
      <c r="J43" s="470" t="str">
        <f t="shared" si="13"/>
        <v>OK</v>
      </c>
      <c r="K43" s="482"/>
      <c r="L43" s="482"/>
      <c r="M43" s="482"/>
      <c r="N43" s="482"/>
      <c r="O43" s="482"/>
      <c r="P43" s="482"/>
      <c r="Q43" s="482"/>
      <c r="R43" s="482"/>
      <c r="S43" s="482"/>
      <c r="T43" s="482"/>
      <c r="U43" s="482"/>
      <c r="V43" s="482"/>
      <c r="W43" s="482"/>
      <c r="X43" s="482"/>
      <c r="Y43" s="482"/>
      <c r="Z43" s="482"/>
      <c r="AA43" s="482"/>
    </row>
    <row r="44" ht="12.75" customHeight="1">
      <c r="A44" s="37"/>
      <c r="B44" s="486"/>
      <c r="C44" s="485"/>
      <c r="D44" s="485"/>
      <c r="E44" s="485"/>
      <c r="F44" s="485"/>
      <c r="G44" s="485"/>
      <c r="H44" s="485"/>
      <c r="I44" s="485"/>
      <c r="J44" s="470" t="str">
        <f t="shared" si="13"/>
        <v>OK</v>
      </c>
      <c r="K44" s="482"/>
      <c r="L44" s="482"/>
      <c r="M44" s="482"/>
      <c r="N44" s="482"/>
      <c r="O44" s="482"/>
      <c r="P44" s="482"/>
      <c r="Q44" s="482"/>
      <c r="R44" s="482"/>
      <c r="S44" s="482"/>
      <c r="T44" s="482"/>
      <c r="U44" s="482"/>
      <c r="V44" s="482"/>
      <c r="W44" s="482"/>
      <c r="X44" s="482"/>
      <c r="Y44" s="482"/>
      <c r="Z44" s="482"/>
      <c r="AA44" s="482"/>
    </row>
    <row r="45" ht="12.75" customHeight="1">
      <c r="A45" s="37"/>
      <c r="B45" s="473" t="s">
        <v>129</v>
      </c>
      <c r="C45" s="474">
        <f t="shared" ref="C45:I45" si="14">SUM(C39:C44)</f>
        <v>0</v>
      </c>
      <c r="D45" s="474">
        <f t="shared" si="14"/>
        <v>0</v>
      </c>
      <c r="E45" s="474">
        <f t="shared" si="14"/>
        <v>0</v>
      </c>
      <c r="F45" s="474">
        <f t="shared" si="14"/>
        <v>0</v>
      </c>
      <c r="G45" s="474">
        <f t="shared" si="14"/>
        <v>0</v>
      </c>
      <c r="H45" s="474">
        <f t="shared" si="14"/>
        <v>0</v>
      </c>
      <c r="I45" s="474">
        <f t="shared" si="14"/>
        <v>0</v>
      </c>
      <c r="J45" s="474"/>
      <c r="K45" s="482"/>
      <c r="L45" s="482"/>
      <c r="M45" s="482"/>
      <c r="N45" s="482"/>
      <c r="O45" s="482"/>
      <c r="P45" s="482"/>
      <c r="Q45" s="482"/>
      <c r="R45" s="482"/>
      <c r="S45" s="482"/>
      <c r="T45" s="482"/>
      <c r="U45" s="482"/>
      <c r="V45" s="482"/>
      <c r="W45" s="482"/>
      <c r="X45" s="482"/>
      <c r="Y45" s="482"/>
      <c r="Z45" s="482"/>
      <c r="AA45" s="482"/>
    </row>
    <row r="46" ht="24.0" customHeight="1">
      <c r="A46" s="37"/>
      <c r="B46" s="482"/>
      <c r="C46" s="482"/>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row>
    <row r="47" ht="44.25" customHeight="1">
      <c r="A47" s="37"/>
      <c r="B47" s="488" t="s">
        <v>264</v>
      </c>
      <c r="C47" s="480" t="s">
        <v>21</v>
      </c>
      <c r="D47" s="480" t="s">
        <v>265</v>
      </c>
      <c r="E47" s="480" t="s">
        <v>23</v>
      </c>
      <c r="F47" s="439" t="s">
        <v>63</v>
      </c>
      <c r="G47" s="280"/>
      <c r="H47" s="439" t="s">
        <v>221</v>
      </c>
      <c r="I47" s="280"/>
      <c r="J47" s="481" t="s">
        <v>233</v>
      </c>
      <c r="K47" s="482"/>
      <c r="L47" s="482"/>
      <c r="M47" s="482"/>
      <c r="N47" s="482"/>
      <c r="O47" s="482"/>
      <c r="P47" s="482"/>
      <c r="Q47" s="482"/>
      <c r="R47" s="482"/>
      <c r="S47" s="482"/>
      <c r="T47" s="482"/>
      <c r="U47" s="482"/>
      <c r="V47" s="482"/>
      <c r="W47" s="482"/>
      <c r="X47" s="482"/>
      <c r="Y47" s="482"/>
      <c r="Z47" s="482"/>
      <c r="AA47" s="482"/>
    </row>
    <row r="48" ht="44.25" customHeight="1">
      <c r="A48" s="37"/>
      <c r="B48" s="53"/>
      <c r="C48" s="197"/>
      <c r="D48" s="197"/>
      <c r="E48" s="197"/>
      <c r="F48" s="441" t="s">
        <v>27</v>
      </c>
      <c r="G48" s="441" t="s">
        <v>28</v>
      </c>
      <c r="H48" s="441" t="s">
        <v>27</v>
      </c>
      <c r="I48" s="441" t="s">
        <v>28</v>
      </c>
      <c r="J48" s="483" t="s">
        <v>234</v>
      </c>
      <c r="K48" s="482"/>
      <c r="L48" s="482"/>
      <c r="M48" s="482"/>
      <c r="N48" s="482"/>
      <c r="O48" s="482"/>
      <c r="P48" s="482"/>
      <c r="Q48" s="482"/>
      <c r="R48" s="482"/>
      <c r="S48" s="482"/>
      <c r="T48" s="482"/>
      <c r="U48" s="482"/>
      <c r="V48" s="482"/>
      <c r="W48" s="482"/>
      <c r="X48" s="482"/>
      <c r="Y48" s="482"/>
      <c r="Z48" s="482"/>
      <c r="AA48" s="482"/>
    </row>
    <row r="49" ht="12.75" customHeight="1">
      <c r="A49" s="37"/>
      <c r="B49" s="468" t="s">
        <v>266</v>
      </c>
      <c r="C49" s="484"/>
      <c r="D49" s="484"/>
      <c r="E49" s="484"/>
      <c r="F49" s="484"/>
      <c r="G49" s="484"/>
      <c r="H49" s="484"/>
      <c r="I49" s="484"/>
      <c r="J49" s="470" t="str">
        <f t="shared" ref="J49:J53" si="15">IF((SUM(F49:I49)-D49)=0,"OK","Revisar")</f>
        <v>OK</v>
      </c>
      <c r="K49" s="482"/>
      <c r="L49" s="482"/>
      <c r="M49" s="482"/>
      <c r="N49" s="482"/>
      <c r="O49" s="482"/>
      <c r="P49" s="482"/>
      <c r="Q49" s="482"/>
      <c r="R49" s="482"/>
      <c r="S49" s="482"/>
      <c r="T49" s="482"/>
      <c r="U49" s="482"/>
      <c r="V49" s="482"/>
      <c r="W49" s="482"/>
      <c r="X49" s="482"/>
      <c r="Y49" s="482"/>
      <c r="Z49" s="482"/>
      <c r="AA49" s="482"/>
    </row>
    <row r="50" ht="12.75" customHeight="1">
      <c r="A50" s="37"/>
      <c r="B50" s="471" t="s">
        <v>267</v>
      </c>
      <c r="C50" s="485"/>
      <c r="D50" s="485"/>
      <c r="E50" s="485"/>
      <c r="F50" s="485"/>
      <c r="G50" s="485"/>
      <c r="H50" s="485"/>
      <c r="I50" s="485"/>
      <c r="J50" s="470" t="str">
        <f t="shared" si="15"/>
        <v>OK</v>
      </c>
      <c r="K50" s="482"/>
      <c r="L50" s="482"/>
      <c r="M50" s="482"/>
      <c r="N50" s="482"/>
      <c r="O50" s="482"/>
      <c r="P50" s="482"/>
      <c r="Q50" s="482"/>
      <c r="R50" s="482"/>
      <c r="S50" s="482"/>
      <c r="T50" s="482"/>
      <c r="U50" s="482"/>
      <c r="V50" s="482"/>
      <c r="W50" s="482"/>
      <c r="X50" s="482"/>
      <c r="Y50" s="482"/>
      <c r="Z50" s="482"/>
      <c r="AA50" s="482"/>
    </row>
    <row r="51" ht="12.75" customHeight="1">
      <c r="A51" s="37"/>
      <c r="B51" s="471" t="s">
        <v>268</v>
      </c>
      <c r="C51" s="485"/>
      <c r="D51" s="485"/>
      <c r="E51" s="485"/>
      <c r="F51" s="485"/>
      <c r="G51" s="485"/>
      <c r="H51" s="485"/>
      <c r="I51" s="485"/>
      <c r="J51" s="470" t="str">
        <f t="shared" si="15"/>
        <v>OK</v>
      </c>
      <c r="K51" s="482"/>
      <c r="L51" s="482"/>
      <c r="M51" s="482"/>
      <c r="N51" s="482"/>
      <c r="O51" s="482"/>
      <c r="P51" s="482"/>
      <c r="Q51" s="482"/>
      <c r="R51" s="482"/>
      <c r="S51" s="482"/>
      <c r="T51" s="482"/>
      <c r="U51" s="482"/>
      <c r="V51" s="482"/>
      <c r="W51" s="482"/>
      <c r="X51" s="482"/>
      <c r="Y51" s="482"/>
      <c r="Z51" s="482"/>
      <c r="AA51" s="482"/>
    </row>
    <row r="52" ht="12.75" customHeight="1">
      <c r="A52" s="37"/>
      <c r="B52" s="471" t="s">
        <v>269</v>
      </c>
      <c r="C52" s="485"/>
      <c r="D52" s="485"/>
      <c r="E52" s="485"/>
      <c r="F52" s="485"/>
      <c r="G52" s="485"/>
      <c r="H52" s="485"/>
      <c r="I52" s="485"/>
      <c r="J52" s="470" t="str">
        <f t="shared" si="15"/>
        <v>OK</v>
      </c>
      <c r="K52" s="482"/>
      <c r="L52" s="482"/>
      <c r="M52" s="482"/>
      <c r="N52" s="482"/>
      <c r="O52" s="482"/>
      <c r="P52" s="482"/>
      <c r="Q52" s="482"/>
      <c r="R52" s="482"/>
      <c r="S52" s="482"/>
      <c r="T52" s="482"/>
      <c r="U52" s="482"/>
      <c r="V52" s="482"/>
      <c r="W52" s="482"/>
      <c r="X52" s="482"/>
      <c r="Y52" s="482"/>
      <c r="Z52" s="482"/>
      <c r="AA52" s="482"/>
    </row>
    <row r="53" ht="12.75" customHeight="1">
      <c r="A53" s="37"/>
      <c r="B53" s="471" t="s">
        <v>270</v>
      </c>
      <c r="C53" s="485"/>
      <c r="D53" s="485"/>
      <c r="E53" s="485"/>
      <c r="F53" s="485"/>
      <c r="G53" s="485"/>
      <c r="H53" s="485"/>
      <c r="I53" s="485"/>
      <c r="J53" s="470" t="str">
        <f t="shared" si="15"/>
        <v>OK</v>
      </c>
      <c r="K53" s="482"/>
      <c r="L53" s="482"/>
      <c r="M53" s="482"/>
      <c r="N53" s="482"/>
      <c r="O53" s="482"/>
      <c r="P53" s="482"/>
      <c r="Q53" s="482"/>
      <c r="R53" s="482"/>
      <c r="S53" s="482"/>
      <c r="T53" s="482"/>
      <c r="U53" s="482"/>
      <c r="V53" s="482"/>
      <c r="W53" s="482"/>
      <c r="X53" s="482"/>
      <c r="Y53" s="482"/>
      <c r="Z53" s="482"/>
      <c r="AA53" s="482"/>
    </row>
    <row r="54" ht="12.75" customHeight="1">
      <c r="A54" s="37"/>
      <c r="B54" s="473" t="s">
        <v>129</v>
      </c>
      <c r="C54" s="474">
        <f t="shared" ref="C54:I54" si="16">SUM(C49:C53)</f>
        <v>0</v>
      </c>
      <c r="D54" s="474">
        <f t="shared" si="16"/>
        <v>0</v>
      </c>
      <c r="E54" s="474">
        <f t="shared" si="16"/>
        <v>0</v>
      </c>
      <c r="F54" s="474">
        <f t="shared" si="16"/>
        <v>0</v>
      </c>
      <c r="G54" s="474">
        <f t="shared" si="16"/>
        <v>0</v>
      </c>
      <c r="H54" s="474">
        <f t="shared" si="16"/>
        <v>0</v>
      </c>
      <c r="I54" s="474">
        <f t="shared" si="16"/>
        <v>0</v>
      </c>
      <c r="J54" s="474"/>
      <c r="K54" s="482"/>
      <c r="L54" s="482"/>
      <c r="M54" s="482"/>
      <c r="N54" s="482"/>
      <c r="O54" s="482"/>
      <c r="P54" s="482"/>
      <c r="Q54" s="482"/>
      <c r="R54" s="482"/>
      <c r="S54" s="482"/>
      <c r="T54" s="482"/>
      <c r="U54" s="482"/>
      <c r="V54" s="482"/>
      <c r="W54" s="482"/>
      <c r="X54" s="482"/>
      <c r="Y54" s="482"/>
      <c r="Z54" s="482"/>
      <c r="AA54" s="482"/>
    </row>
    <row r="55" ht="24.0" customHeight="1">
      <c r="A55" s="37"/>
      <c r="B55" s="482"/>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row>
    <row r="56" ht="27.75" customHeight="1">
      <c r="A56" s="37"/>
      <c r="B56" s="488" t="s">
        <v>271</v>
      </c>
      <c r="C56" s="480" t="s">
        <v>21</v>
      </c>
      <c r="D56" s="480" t="s">
        <v>272</v>
      </c>
      <c r="E56" s="480" t="s">
        <v>23</v>
      </c>
      <c r="F56" s="439" t="s">
        <v>63</v>
      </c>
      <c r="G56" s="280"/>
      <c r="H56" s="439" t="s">
        <v>221</v>
      </c>
      <c r="I56" s="280"/>
      <c r="J56" s="481" t="s">
        <v>233</v>
      </c>
      <c r="K56" s="482"/>
      <c r="L56" s="482"/>
      <c r="M56" s="482"/>
      <c r="N56" s="482"/>
      <c r="O56" s="482"/>
      <c r="P56" s="482"/>
      <c r="Q56" s="482"/>
      <c r="R56" s="482"/>
      <c r="S56" s="482"/>
      <c r="T56" s="482"/>
      <c r="U56" s="482"/>
      <c r="V56" s="482"/>
      <c r="W56" s="482"/>
      <c r="X56" s="482"/>
      <c r="Y56" s="482"/>
      <c r="Z56" s="482"/>
      <c r="AA56" s="482"/>
    </row>
    <row r="57" ht="27.75" customHeight="1">
      <c r="A57" s="37"/>
      <c r="B57" s="53"/>
      <c r="C57" s="197"/>
      <c r="D57" s="197"/>
      <c r="E57" s="197"/>
      <c r="F57" s="441" t="s">
        <v>27</v>
      </c>
      <c r="G57" s="441" t="s">
        <v>28</v>
      </c>
      <c r="H57" s="441" t="s">
        <v>27</v>
      </c>
      <c r="I57" s="441" t="s">
        <v>28</v>
      </c>
      <c r="J57" s="483" t="s">
        <v>234</v>
      </c>
      <c r="K57" s="482"/>
      <c r="L57" s="482"/>
      <c r="M57" s="482"/>
      <c r="N57" s="482"/>
      <c r="O57" s="482"/>
      <c r="P57" s="482"/>
      <c r="Q57" s="482"/>
      <c r="R57" s="482"/>
      <c r="S57" s="482"/>
      <c r="T57" s="482"/>
      <c r="U57" s="482"/>
      <c r="V57" s="482"/>
      <c r="W57" s="482"/>
      <c r="X57" s="482"/>
      <c r="Y57" s="482"/>
      <c r="Z57" s="482"/>
      <c r="AA57" s="482"/>
    </row>
    <row r="58" ht="12.75" customHeight="1">
      <c r="A58" s="37"/>
      <c r="B58" s="468" t="s">
        <v>273</v>
      </c>
      <c r="C58" s="484"/>
      <c r="D58" s="484"/>
      <c r="E58" s="484"/>
      <c r="F58" s="484"/>
      <c r="G58" s="484"/>
      <c r="H58" s="484"/>
      <c r="I58" s="484"/>
      <c r="J58" s="470" t="str">
        <f t="shared" ref="J58:J64" si="17">IF((SUM(F58:I58)-D58)=0,"OK","Revisar")</f>
        <v>OK</v>
      </c>
      <c r="K58" s="482"/>
      <c r="L58" s="482"/>
      <c r="M58" s="482"/>
      <c r="N58" s="482"/>
      <c r="O58" s="482"/>
      <c r="P58" s="482"/>
      <c r="Q58" s="482"/>
      <c r="R58" s="482"/>
      <c r="S58" s="482"/>
      <c r="T58" s="482"/>
      <c r="U58" s="482"/>
      <c r="V58" s="482"/>
      <c r="W58" s="482"/>
      <c r="X58" s="482"/>
      <c r="Y58" s="482"/>
      <c r="Z58" s="482"/>
      <c r="AA58" s="482"/>
    </row>
    <row r="59" ht="12.75" customHeight="1">
      <c r="A59" s="37"/>
      <c r="B59" s="471" t="s">
        <v>274</v>
      </c>
      <c r="C59" s="485"/>
      <c r="D59" s="485"/>
      <c r="E59" s="485"/>
      <c r="F59" s="485"/>
      <c r="G59" s="485"/>
      <c r="H59" s="485"/>
      <c r="I59" s="485"/>
      <c r="J59" s="470" t="str">
        <f t="shared" si="17"/>
        <v>OK</v>
      </c>
      <c r="K59" s="482"/>
      <c r="L59" s="482"/>
      <c r="M59" s="482"/>
      <c r="N59" s="482"/>
      <c r="O59" s="482"/>
      <c r="P59" s="482"/>
      <c r="Q59" s="482"/>
      <c r="R59" s="482"/>
      <c r="S59" s="482"/>
      <c r="T59" s="482"/>
      <c r="U59" s="482"/>
      <c r="V59" s="482"/>
      <c r="W59" s="482"/>
      <c r="X59" s="482"/>
      <c r="Y59" s="482"/>
      <c r="Z59" s="482"/>
      <c r="AA59" s="482"/>
    </row>
    <row r="60" ht="12.75" customHeight="1">
      <c r="A60" s="37"/>
      <c r="B60" s="471" t="s">
        <v>275</v>
      </c>
      <c r="C60" s="485"/>
      <c r="D60" s="485"/>
      <c r="E60" s="485"/>
      <c r="F60" s="485"/>
      <c r="G60" s="485"/>
      <c r="H60" s="485"/>
      <c r="I60" s="485"/>
      <c r="J60" s="470" t="str">
        <f t="shared" si="17"/>
        <v>OK</v>
      </c>
      <c r="K60" s="482"/>
      <c r="L60" s="482"/>
      <c r="M60" s="482"/>
      <c r="N60" s="482"/>
      <c r="O60" s="482"/>
      <c r="P60" s="482"/>
      <c r="Q60" s="482"/>
      <c r="R60" s="482"/>
      <c r="S60" s="482"/>
      <c r="T60" s="482"/>
      <c r="U60" s="482"/>
      <c r="V60" s="482"/>
      <c r="W60" s="482"/>
      <c r="X60" s="482"/>
      <c r="Y60" s="482"/>
      <c r="Z60" s="482"/>
      <c r="AA60" s="482"/>
    </row>
    <row r="61" ht="12.75" customHeight="1">
      <c r="A61" s="37"/>
      <c r="B61" s="471" t="s">
        <v>276</v>
      </c>
      <c r="C61" s="485"/>
      <c r="D61" s="485"/>
      <c r="E61" s="485"/>
      <c r="F61" s="485"/>
      <c r="G61" s="485"/>
      <c r="H61" s="485"/>
      <c r="I61" s="485"/>
      <c r="J61" s="470" t="str">
        <f t="shared" si="17"/>
        <v>OK</v>
      </c>
      <c r="K61" s="482"/>
      <c r="L61" s="482"/>
      <c r="M61" s="482"/>
      <c r="N61" s="482"/>
      <c r="O61" s="482"/>
      <c r="P61" s="482"/>
      <c r="Q61" s="482"/>
      <c r="R61" s="482"/>
      <c r="S61" s="482"/>
      <c r="T61" s="482"/>
      <c r="U61" s="482"/>
      <c r="V61" s="482"/>
      <c r="W61" s="482"/>
      <c r="X61" s="482"/>
      <c r="Y61" s="482"/>
      <c r="Z61" s="482"/>
      <c r="AA61" s="482"/>
    </row>
    <row r="62" ht="12.75" customHeight="1">
      <c r="A62" s="37"/>
      <c r="B62" s="471" t="s">
        <v>277</v>
      </c>
      <c r="C62" s="485"/>
      <c r="D62" s="485"/>
      <c r="E62" s="485"/>
      <c r="F62" s="485"/>
      <c r="G62" s="485"/>
      <c r="H62" s="485"/>
      <c r="I62" s="485"/>
      <c r="J62" s="470" t="str">
        <f t="shared" si="17"/>
        <v>OK</v>
      </c>
      <c r="K62" s="482"/>
      <c r="L62" s="482"/>
      <c r="M62" s="482"/>
      <c r="N62" s="482"/>
      <c r="O62" s="482"/>
      <c r="P62" s="482"/>
      <c r="Q62" s="482"/>
      <c r="R62" s="482"/>
      <c r="S62" s="482"/>
      <c r="T62" s="482"/>
      <c r="U62" s="482"/>
      <c r="V62" s="482"/>
      <c r="W62" s="482"/>
      <c r="X62" s="482"/>
      <c r="Y62" s="482"/>
      <c r="Z62" s="482"/>
      <c r="AA62" s="482"/>
    </row>
    <row r="63" ht="12.75" customHeight="1">
      <c r="A63" s="37"/>
      <c r="B63" s="471" t="s">
        <v>278</v>
      </c>
      <c r="C63" s="485"/>
      <c r="D63" s="485"/>
      <c r="E63" s="485"/>
      <c r="F63" s="485"/>
      <c r="G63" s="485"/>
      <c r="H63" s="485"/>
      <c r="I63" s="485"/>
      <c r="J63" s="470" t="str">
        <f t="shared" si="17"/>
        <v>OK</v>
      </c>
      <c r="K63" s="482"/>
      <c r="L63" s="482"/>
      <c r="M63" s="482"/>
      <c r="N63" s="482"/>
      <c r="O63" s="482"/>
      <c r="P63" s="482"/>
      <c r="Q63" s="482"/>
      <c r="R63" s="482"/>
      <c r="S63" s="482"/>
      <c r="T63" s="482"/>
      <c r="U63" s="482"/>
      <c r="V63" s="482"/>
      <c r="W63" s="482"/>
      <c r="X63" s="482"/>
      <c r="Y63" s="482"/>
      <c r="Z63" s="482"/>
      <c r="AA63" s="482"/>
    </row>
    <row r="64" ht="12.75" customHeight="1">
      <c r="A64" s="37"/>
      <c r="B64" s="486"/>
      <c r="C64" s="485"/>
      <c r="D64" s="487"/>
      <c r="E64" s="487"/>
      <c r="F64" s="487"/>
      <c r="G64" s="487"/>
      <c r="H64" s="487"/>
      <c r="I64" s="487"/>
      <c r="J64" s="470" t="str">
        <f t="shared" si="17"/>
        <v>OK</v>
      </c>
      <c r="K64" s="482"/>
      <c r="L64" s="482"/>
      <c r="M64" s="482"/>
      <c r="N64" s="482"/>
      <c r="O64" s="482"/>
      <c r="P64" s="482"/>
      <c r="Q64" s="482"/>
      <c r="R64" s="482"/>
      <c r="S64" s="482"/>
      <c r="T64" s="482"/>
      <c r="U64" s="482"/>
      <c r="V64" s="482"/>
      <c r="W64" s="482"/>
      <c r="X64" s="482"/>
      <c r="Y64" s="482"/>
      <c r="Z64" s="482"/>
      <c r="AA64" s="482"/>
    </row>
    <row r="65" ht="12.75" customHeight="1">
      <c r="A65" s="37"/>
      <c r="B65" s="473" t="s">
        <v>129</v>
      </c>
      <c r="C65" s="474">
        <f t="shared" ref="C65:I65" si="18">SUM(C58:C64)</f>
        <v>0</v>
      </c>
      <c r="D65" s="474">
        <f t="shared" si="18"/>
        <v>0</v>
      </c>
      <c r="E65" s="474">
        <f t="shared" si="18"/>
        <v>0</v>
      </c>
      <c r="F65" s="474">
        <f t="shared" si="18"/>
        <v>0</v>
      </c>
      <c r="G65" s="474">
        <f t="shared" si="18"/>
        <v>0</v>
      </c>
      <c r="H65" s="474">
        <f t="shared" si="18"/>
        <v>0</v>
      </c>
      <c r="I65" s="474">
        <f t="shared" si="18"/>
        <v>0</v>
      </c>
      <c r="J65" s="474"/>
      <c r="K65" s="482"/>
      <c r="L65" s="482"/>
      <c r="M65" s="482"/>
      <c r="N65" s="482"/>
      <c r="O65" s="482"/>
      <c r="P65" s="482"/>
      <c r="Q65" s="482"/>
      <c r="R65" s="482"/>
      <c r="S65" s="482"/>
      <c r="T65" s="482"/>
      <c r="U65" s="482"/>
      <c r="V65" s="482"/>
      <c r="W65" s="482"/>
      <c r="X65" s="482"/>
      <c r="Y65" s="482"/>
      <c r="Z65" s="482"/>
      <c r="AA65" s="482"/>
    </row>
    <row r="66" ht="24.0" customHeight="1">
      <c r="A66" s="37"/>
      <c r="B66" s="482"/>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2"/>
      <c r="AA66" s="482"/>
    </row>
    <row r="67" ht="12.75" customHeight="1">
      <c r="A67" s="37"/>
      <c r="B67" s="482"/>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row>
    <row r="68" ht="27.75" customHeight="1">
      <c r="A68" s="37"/>
      <c r="B68" s="489" t="s">
        <v>279</v>
      </c>
      <c r="C68" s="480" t="s">
        <v>21</v>
      </c>
      <c r="D68" s="480" t="s">
        <v>280</v>
      </c>
      <c r="E68" s="480" t="s">
        <v>23</v>
      </c>
      <c r="F68" s="439" t="s">
        <v>63</v>
      </c>
      <c r="G68" s="280"/>
      <c r="H68" s="439" t="s">
        <v>221</v>
      </c>
      <c r="I68" s="280"/>
      <c r="J68" s="481" t="s">
        <v>233</v>
      </c>
      <c r="K68" s="482"/>
      <c r="L68" s="482"/>
      <c r="M68" s="482"/>
      <c r="N68" s="482"/>
      <c r="O68" s="482"/>
      <c r="P68" s="482"/>
      <c r="Q68" s="482"/>
      <c r="R68" s="482"/>
      <c r="S68" s="482"/>
      <c r="T68" s="482"/>
      <c r="U68" s="482"/>
      <c r="V68" s="482"/>
      <c r="W68" s="482"/>
      <c r="X68" s="482"/>
      <c r="Y68" s="482"/>
      <c r="Z68" s="482"/>
      <c r="AA68" s="482"/>
    </row>
    <row r="69" ht="27.75" customHeight="1">
      <c r="A69" s="37"/>
      <c r="B69" s="53"/>
      <c r="C69" s="197"/>
      <c r="D69" s="197"/>
      <c r="E69" s="197"/>
      <c r="F69" s="441" t="s">
        <v>27</v>
      </c>
      <c r="G69" s="441" t="s">
        <v>28</v>
      </c>
      <c r="H69" s="441" t="s">
        <v>27</v>
      </c>
      <c r="I69" s="441" t="s">
        <v>28</v>
      </c>
      <c r="J69" s="483" t="s">
        <v>234</v>
      </c>
      <c r="K69" s="482"/>
      <c r="L69" s="482"/>
      <c r="M69" s="482"/>
      <c r="N69" s="482"/>
      <c r="O69" s="482"/>
      <c r="P69" s="482"/>
      <c r="Q69" s="482"/>
      <c r="R69" s="482"/>
      <c r="S69" s="482"/>
      <c r="T69" s="482"/>
      <c r="U69" s="482"/>
      <c r="V69" s="482"/>
      <c r="W69" s="482"/>
      <c r="X69" s="482"/>
      <c r="Y69" s="482"/>
      <c r="Z69" s="482"/>
      <c r="AA69" s="482"/>
    </row>
    <row r="70" ht="12.75" customHeight="1">
      <c r="A70" s="37"/>
      <c r="B70" s="468"/>
      <c r="C70" s="484"/>
      <c r="D70" s="484"/>
      <c r="E70" s="484"/>
      <c r="F70" s="484"/>
      <c r="G70" s="484"/>
      <c r="H70" s="484"/>
      <c r="I70" s="484"/>
      <c r="J70" s="470" t="str">
        <f t="shared" ref="J70:J76" si="19">IF((SUM(F70:I70)-D70)=0,"OK","Revisar")</f>
        <v>OK</v>
      </c>
      <c r="K70" s="482"/>
      <c r="L70" s="482"/>
      <c r="M70" s="482"/>
      <c r="N70" s="482"/>
      <c r="O70" s="482"/>
      <c r="P70" s="482"/>
      <c r="Q70" s="482"/>
      <c r="R70" s="482"/>
      <c r="S70" s="482"/>
      <c r="T70" s="482"/>
      <c r="U70" s="482"/>
      <c r="V70" s="482"/>
      <c r="W70" s="482"/>
      <c r="X70" s="482"/>
      <c r="Y70" s="482"/>
      <c r="Z70" s="482"/>
      <c r="AA70" s="482"/>
    </row>
    <row r="71" ht="12.75" customHeight="1">
      <c r="A71" s="37"/>
      <c r="B71" s="471"/>
      <c r="C71" s="485"/>
      <c r="D71" s="485"/>
      <c r="E71" s="485"/>
      <c r="F71" s="485"/>
      <c r="G71" s="485"/>
      <c r="H71" s="485"/>
      <c r="I71" s="485"/>
      <c r="J71" s="470" t="str">
        <f t="shared" si="19"/>
        <v>OK</v>
      </c>
      <c r="K71" s="482"/>
      <c r="L71" s="482"/>
      <c r="M71" s="482"/>
      <c r="N71" s="482"/>
      <c r="O71" s="482"/>
      <c r="P71" s="482"/>
      <c r="Q71" s="482"/>
      <c r="R71" s="482"/>
      <c r="S71" s="482"/>
      <c r="T71" s="482"/>
      <c r="U71" s="482"/>
      <c r="V71" s="482"/>
      <c r="W71" s="482"/>
      <c r="X71" s="482"/>
      <c r="Y71" s="482"/>
      <c r="Z71" s="482"/>
      <c r="AA71" s="482"/>
    </row>
    <row r="72" ht="12.75" customHeight="1">
      <c r="A72" s="37"/>
      <c r="B72" s="471"/>
      <c r="C72" s="485"/>
      <c r="D72" s="485"/>
      <c r="E72" s="485"/>
      <c r="F72" s="485"/>
      <c r="G72" s="485"/>
      <c r="H72" s="485"/>
      <c r="I72" s="485"/>
      <c r="J72" s="470" t="str">
        <f t="shared" si="19"/>
        <v>OK</v>
      </c>
      <c r="K72" s="482"/>
      <c r="L72" s="482"/>
      <c r="M72" s="482"/>
      <c r="N72" s="482"/>
      <c r="O72" s="482"/>
      <c r="P72" s="482"/>
      <c r="Q72" s="482"/>
      <c r="R72" s="482"/>
      <c r="S72" s="482"/>
      <c r="T72" s="482"/>
      <c r="U72" s="482"/>
      <c r="V72" s="482"/>
      <c r="W72" s="482"/>
      <c r="X72" s="482"/>
      <c r="Y72" s="482"/>
      <c r="Z72" s="482"/>
      <c r="AA72" s="482"/>
    </row>
    <row r="73" ht="12.75" customHeight="1">
      <c r="A73" s="37"/>
      <c r="B73" s="471"/>
      <c r="C73" s="485"/>
      <c r="D73" s="485"/>
      <c r="E73" s="485"/>
      <c r="F73" s="485"/>
      <c r="G73" s="485"/>
      <c r="H73" s="485"/>
      <c r="I73" s="485"/>
      <c r="J73" s="470" t="str">
        <f t="shared" si="19"/>
        <v>OK</v>
      </c>
      <c r="K73" s="482"/>
      <c r="L73" s="482"/>
      <c r="M73" s="482"/>
      <c r="N73" s="482"/>
      <c r="O73" s="482"/>
      <c r="P73" s="482"/>
      <c r="Q73" s="482"/>
      <c r="R73" s="482"/>
      <c r="S73" s="482"/>
      <c r="T73" s="482"/>
      <c r="U73" s="482"/>
      <c r="V73" s="482"/>
      <c r="W73" s="482"/>
      <c r="X73" s="482"/>
      <c r="Y73" s="482"/>
      <c r="Z73" s="482"/>
      <c r="AA73" s="482"/>
    </row>
    <row r="74" ht="12.75" customHeight="1">
      <c r="A74" s="37"/>
      <c r="B74" s="471"/>
      <c r="C74" s="485"/>
      <c r="D74" s="485"/>
      <c r="E74" s="485"/>
      <c r="F74" s="485"/>
      <c r="G74" s="485"/>
      <c r="H74" s="485"/>
      <c r="I74" s="485"/>
      <c r="J74" s="470" t="str">
        <f t="shared" si="19"/>
        <v>OK</v>
      </c>
      <c r="K74" s="482"/>
      <c r="L74" s="482"/>
      <c r="M74" s="482"/>
      <c r="N74" s="482"/>
      <c r="O74" s="482"/>
      <c r="P74" s="482"/>
      <c r="Q74" s="482"/>
      <c r="R74" s="482"/>
      <c r="S74" s="482"/>
      <c r="T74" s="482"/>
      <c r="U74" s="482"/>
      <c r="V74" s="482"/>
      <c r="W74" s="482"/>
      <c r="X74" s="482"/>
      <c r="Y74" s="482"/>
      <c r="Z74" s="482"/>
      <c r="AA74" s="482"/>
    </row>
    <row r="75" ht="12.75" customHeight="1">
      <c r="A75" s="37"/>
      <c r="B75" s="471"/>
      <c r="C75" s="485"/>
      <c r="D75" s="485"/>
      <c r="E75" s="485"/>
      <c r="F75" s="485"/>
      <c r="G75" s="485"/>
      <c r="H75" s="485"/>
      <c r="I75" s="485"/>
      <c r="J75" s="470" t="str">
        <f t="shared" si="19"/>
        <v>OK</v>
      </c>
      <c r="K75" s="482"/>
      <c r="L75" s="482"/>
      <c r="M75" s="482"/>
      <c r="N75" s="482"/>
      <c r="O75" s="482"/>
      <c r="P75" s="482"/>
      <c r="Q75" s="482"/>
      <c r="R75" s="482"/>
      <c r="S75" s="482"/>
      <c r="T75" s="482"/>
      <c r="U75" s="482"/>
      <c r="V75" s="482"/>
      <c r="W75" s="482"/>
      <c r="X75" s="482"/>
      <c r="Y75" s="482"/>
      <c r="Z75" s="482"/>
      <c r="AA75" s="482"/>
    </row>
    <row r="76" ht="12.75" customHeight="1">
      <c r="A76" s="37"/>
      <c r="B76" s="486"/>
      <c r="C76" s="485"/>
      <c r="D76" s="487"/>
      <c r="E76" s="487"/>
      <c r="F76" s="487"/>
      <c r="G76" s="487"/>
      <c r="H76" s="487"/>
      <c r="I76" s="487"/>
      <c r="J76" s="470" t="str">
        <f t="shared" si="19"/>
        <v>OK</v>
      </c>
      <c r="K76" s="482"/>
      <c r="L76" s="482"/>
      <c r="M76" s="482"/>
      <c r="N76" s="482"/>
      <c r="O76" s="482"/>
      <c r="P76" s="482"/>
      <c r="Q76" s="482"/>
      <c r="R76" s="482"/>
      <c r="S76" s="482"/>
      <c r="T76" s="482"/>
      <c r="U76" s="482"/>
      <c r="V76" s="482"/>
      <c r="W76" s="482"/>
      <c r="X76" s="482"/>
      <c r="Y76" s="482"/>
      <c r="Z76" s="482"/>
      <c r="AA76" s="482"/>
    </row>
    <row r="77" ht="12.75" customHeight="1">
      <c r="A77" s="37"/>
      <c r="B77" s="473" t="s">
        <v>129</v>
      </c>
      <c r="C77" s="474">
        <f t="shared" ref="C77:I77" si="20">SUM(C70:C76)</f>
        <v>0</v>
      </c>
      <c r="D77" s="474">
        <f t="shared" si="20"/>
        <v>0</v>
      </c>
      <c r="E77" s="474">
        <f t="shared" si="20"/>
        <v>0</v>
      </c>
      <c r="F77" s="474">
        <f t="shared" si="20"/>
        <v>0</v>
      </c>
      <c r="G77" s="474">
        <f t="shared" si="20"/>
        <v>0</v>
      </c>
      <c r="H77" s="474">
        <f t="shared" si="20"/>
        <v>0</v>
      </c>
      <c r="I77" s="474">
        <f t="shared" si="20"/>
        <v>0</v>
      </c>
      <c r="J77" s="474"/>
      <c r="K77" s="482"/>
      <c r="L77" s="482"/>
      <c r="M77" s="482"/>
      <c r="N77" s="482"/>
      <c r="O77" s="482"/>
      <c r="P77" s="482"/>
      <c r="Q77" s="482"/>
      <c r="R77" s="482"/>
      <c r="S77" s="482"/>
      <c r="T77" s="482"/>
      <c r="U77" s="482"/>
      <c r="V77" s="482"/>
      <c r="W77" s="482"/>
      <c r="X77" s="482"/>
      <c r="Y77" s="482"/>
      <c r="Z77" s="482"/>
      <c r="AA77" s="482"/>
    </row>
    <row r="78" ht="24.0" customHeight="1">
      <c r="A78" s="37"/>
      <c r="B78" s="482"/>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row>
    <row r="79" ht="12.75" customHeight="1">
      <c r="A79" s="37"/>
      <c r="B79" s="482"/>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row>
    <row r="80" ht="12.75" customHeight="1">
      <c r="A80" s="37"/>
      <c r="B80" s="482"/>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row>
    <row r="81" ht="12.75" customHeight="1">
      <c r="A81" s="37"/>
      <c r="B81" s="482"/>
      <c r="C81" s="482"/>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row>
    <row r="82" ht="12.75" customHeight="1">
      <c r="A82" s="37"/>
      <c r="B82" s="482"/>
      <c r="C82" s="482"/>
      <c r="D82" s="482"/>
      <c r="E82" s="482"/>
      <c r="F82" s="482"/>
      <c r="G82" s="482"/>
      <c r="H82" s="482"/>
      <c r="I82" s="482"/>
      <c r="J82" s="482"/>
      <c r="K82" s="482"/>
      <c r="L82" s="482"/>
      <c r="M82" s="482"/>
      <c r="N82" s="482"/>
      <c r="O82" s="482"/>
      <c r="P82" s="482"/>
      <c r="Q82" s="482"/>
      <c r="R82" s="482"/>
      <c r="S82" s="482"/>
      <c r="T82" s="482"/>
      <c r="U82" s="482"/>
      <c r="V82" s="482"/>
      <c r="W82" s="482"/>
      <c r="X82" s="482"/>
      <c r="Y82" s="482"/>
      <c r="Z82" s="482"/>
      <c r="AA82" s="482"/>
    </row>
    <row r="83" ht="12.75" customHeight="1">
      <c r="A83" s="37"/>
      <c r="B83" s="482"/>
      <c r="C83" s="482"/>
      <c r="D83" s="482"/>
      <c r="E83" s="482"/>
      <c r="F83" s="482"/>
      <c r="G83" s="482"/>
      <c r="H83" s="482"/>
      <c r="I83" s="482"/>
      <c r="J83" s="482"/>
      <c r="K83" s="482"/>
      <c r="L83" s="482"/>
      <c r="M83" s="482"/>
      <c r="N83" s="482"/>
      <c r="O83" s="482"/>
      <c r="P83" s="482"/>
      <c r="Q83" s="482"/>
      <c r="R83" s="482"/>
      <c r="S83" s="482"/>
      <c r="T83" s="482"/>
      <c r="U83" s="482"/>
      <c r="V83" s="482"/>
      <c r="W83" s="482"/>
      <c r="X83" s="482"/>
      <c r="Y83" s="482"/>
      <c r="Z83" s="482"/>
      <c r="AA83" s="482"/>
    </row>
    <row r="84" ht="12.75" customHeight="1">
      <c r="A84" s="37"/>
      <c r="B84" s="482"/>
      <c r="C84" s="482"/>
      <c r="D84" s="482"/>
      <c r="E84" s="482"/>
      <c r="F84" s="482"/>
      <c r="G84" s="482"/>
      <c r="H84" s="482"/>
      <c r="I84" s="482"/>
      <c r="J84" s="482"/>
      <c r="K84" s="482"/>
      <c r="L84" s="482"/>
      <c r="M84" s="482"/>
      <c r="N84" s="482"/>
      <c r="O84" s="482"/>
      <c r="P84" s="482"/>
      <c r="Q84" s="482"/>
      <c r="R84" s="482"/>
      <c r="S84" s="482"/>
      <c r="T84" s="482"/>
      <c r="U84" s="482"/>
      <c r="V84" s="482"/>
      <c r="W84" s="482"/>
      <c r="X84" s="482"/>
      <c r="Y84" s="482"/>
      <c r="Z84" s="482"/>
      <c r="AA84" s="482"/>
    </row>
    <row r="85" ht="12.75" customHeight="1">
      <c r="A85" s="37"/>
      <c r="B85" s="482"/>
      <c r="C85" s="482"/>
      <c r="D85" s="482"/>
      <c r="E85" s="482"/>
      <c r="F85" s="482"/>
      <c r="G85" s="482"/>
      <c r="H85" s="482"/>
      <c r="I85" s="482"/>
      <c r="J85" s="482"/>
      <c r="K85" s="482"/>
      <c r="L85" s="482"/>
      <c r="M85" s="482"/>
      <c r="N85" s="482"/>
      <c r="O85" s="482"/>
      <c r="P85" s="482"/>
      <c r="Q85" s="482"/>
      <c r="R85" s="482"/>
      <c r="S85" s="482"/>
      <c r="T85" s="482"/>
      <c r="U85" s="482"/>
      <c r="V85" s="482"/>
      <c r="W85" s="482"/>
      <c r="X85" s="482"/>
      <c r="Y85" s="482"/>
      <c r="Z85" s="482"/>
      <c r="AA85" s="482"/>
    </row>
    <row r="86" ht="12.75" customHeight="1">
      <c r="A86" s="37"/>
      <c r="B86" s="482"/>
      <c r="C86" s="482"/>
      <c r="D86" s="482"/>
      <c r="E86" s="482"/>
      <c r="F86" s="482"/>
      <c r="G86" s="482"/>
      <c r="H86" s="482"/>
      <c r="I86" s="482"/>
      <c r="J86" s="482"/>
      <c r="K86" s="482"/>
      <c r="L86" s="482"/>
      <c r="M86" s="482"/>
      <c r="N86" s="482"/>
      <c r="O86" s="482"/>
      <c r="P86" s="482"/>
      <c r="Q86" s="482"/>
      <c r="R86" s="482"/>
      <c r="S86" s="482"/>
      <c r="T86" s="482"/>
      <c r="U86" s="482"/>
      <c r="V86" s="482"/>
      <c r="W86" s="482"/>
      <c r="X86" s="482"/>
      <c r="Y86" s="482"/>
      <c r="Z86" s="482"/>
      <c r="AA86" s="482"/>
    </row>
    <row r="87" ht="12.75" customHeight="1">
      <c r="A87" s="37"/>
      <c r="B87" s="482"/>
      <c r="C87" s="482"/>
      <c r="D87" s="482"/>
      <c r="E87" s="482"/>
      <c r="F87" s="482"/>
      <c r="G87" s="482"/>
      <c r="H87" s="482"/>
      <c r="I87" s="482"/>
      <c r="J87" s="482"/>
      <c r="K87" s="482"/>
      <c r="L87" s="482"/>
      <c r="M87" s="482"/>
      <c r="N87" s="482"/>
      <c r="O87" s="482"/>
      <c r="P87" s="482"/>
      <c r="Q87" s="482"/>
      <c r="R87" s="482"/>
      <c r="S87" s="482"/>
      <c r="T87" s="482"/>
      <c r="U87" s="482"/>
      <c r="V87" s="482"/>
      <c r="W87" s="482"/>
      <c r="X87" s="482"/>
      <c r="Y87" s="482"/>
      <c r="Z87" s="482"/>
      <c r="AA87" s="482"/>
    </row>
    <row r="88" ht="12.75" customHeight="1">
      <c r="A88" s="37"/>
      <c r="B88" s="482"/>
      <c r="C88" s="482"/>
      <c r="D88" s="482"/>
      <c r="E88" s="482"/>
      <c r="F88" s="482"/>
      <c r="G88" s="482"/>
      <c r="H88" s="482"/>
      <c r="I88" s="482"/>
      <c r="J88" s="482"/>
      <c r="K88" s="482"/>
      <c r="L88" s="482"/>
      <c r="M88" s="482"/>
      <c r="N88" s="482"/>
      <c r="O88" s="482"/>
      <c r="P88" s="482"/>
      <c r="Q88" s="482"/>
      <c r="R88" s="482"/>
      <c r="S88" s="482"/>
      <c r="T88" s="482"/>
      <c r="U88" s="482"/>
      <c r="V88" s="482"/>
      <c r="W88" s="482"/>
      <c r="X88" s="482"/>
      <c r="Y88" s="482"/>
      <c r="Z88" s="482"/>
      <c r="AA88" s="482"/>
    </row>
    <row r="89" ht="12.75" customHeight="1">
      <c r="A89" s="37"/>
      <c r="B89" s="482"/>
      <c r="C89" s="482"/>
      <c r="D89" s="482"/>
      <c r="E89" s="482"/>
      <c r="F89" s="482"/>
      <c r="G89" s="482"/>
      <c r="H89" s="482"/>
      <c r="I89" s="482"/>
      <c r="J89" s="482"/>
      <c r="K89" s="482"/>
      <c r="L89" s="482"/>
      <c r="M89" s="482"/>
      <c r="N89" s="482"/>
      <c r="O89" s="482"/>
      <c r="P89" s="482"/>
      <c r="Q89" s="482"/>
      <c r="R89" s="482"/>
      <c r="S89" s="482"/>
      <c r="T89" s="482"/>
      <c r="U89" s="482"/>
      <c r="V89" s="482"/>
      <c r="W89" s="482"/>
      <c r="X89" s="482"/>
      <c r="Y89" s="482"/>
      <c r="Z89" s="482"/>
      <c r="AA89" s="482"/>
    </row>
    <row r="90" ht="12.75" customHeight="1">
      <c r="A90" s="37"/>
      <c r="B90" s="482"/>
      <c r="C90" s="482"/>
      <c r="D90" s="482"/>
      <c r="E90" s="482"/>
      <c r="F90" s="482"/>
      <c r="G90" s="482"/>
      <c r="H90" s="482"/>
      <c r="I90" s="482"/>
      <c r="J90" s="482"/>
      <c r="K90" s="482"/>
      <c r="L90" s="482"/>
      <c r="M90" s="482"/>
      <c r="N90" s="482"/>
      <c r="O90" s="482"/>
      <c r="P90" s="482"/>
      <c r="Q90" s="482"/>
      <c r="R90" s="482"/>
      <c r="S90" s="482"/>
      <c r="T90" s="482"/>
      <c r="U90" s="482"/>
      <c r="V90" s="482"/>
      <c r="W90" s="482"/>
      <c r="X90" s="482"/>
      <c r="Y90" s="482"/>
      <c r="Z90" s="482"/>
      <c r="AA90" s="482"/>
    </row>
    <row r="91" ht="12.75" customHeight="1">
      <c r="A91" s="37"/>
      <c r="B91" s="482"/>
      <c r="C91" s="482"/>
      <c r="D91" s="482"/>
      <c r="E91" s="482"/>
      <c r="F91" s="482"/>
      <c r="G91" s="482"/>
      <c r="H91" s="482"/>
      <c r="I91" s="482"/>
      <c r="J91" s="482"/>
      <c r="K91" s="482"/>
      <c r="L91" s="482"/>
      <c r="M91" s="482"/>
      <c r="N91" s="482"/>
      <c r="O91" s="482"/>
      <c r="P91" s="482"/>
      <c r="Q91" s="482"/>
      <c r="R91" s="482"/>
      <c r="S91" s="482"/>
      <c r="T91" s="482"/>
      <c r="U91" s="482"/>
      <c r="V91" s="482"/>
      <c r="W91" s="482"/>
      <c r="X91" s="482"/>
      <c r="Y91" s="482"/>
      <c r="Z91" s="482"/>
      <c r="AA91" s="482"/>
    </row>
    <row r="92" ht="12.75" customHeight="1">
      <c r="A92" s="37"/>
      <c r="B92" s="482"/>
      <c r="C92" s="482"/>
      <c r="D92" s="482"/>
      <c r="E92" s="482"/>
      <c r="F92" s="482"/>
      <c r="G92" s="482"/>
      <c r="H92" s="482"/>
      <c r="I92" s="482"/>
      <c r="J92" s="482"/>
      <c r="K92" s="482"/>
      <c r="L92" s="482"/>
      <c r="M92" s="482"/>
      <c r="N92" s="482"/>
      <c r="O92" s="482"/>
      <c r="P92" s="482"/>
      <c r="Q92" s="482"/>
      <c r="R92" s="482"/>
      <c r="S92" s="482"/>
      <c r="T92" s="482"/>
      <c r="U92" s="482"/>
      <c r="V92" s="482"/>
      <c r="W92" s="482"/>
      <c r="X92" s="482"/>
      <c r="Y92" s="482"/>
      <c r="Z92" s="482"/>
      <c r="AA92" s="482"/>
    </row>
    <row r="93" ht="12.75" customHeight="1">
      <c r="A93" s="37"/>
      <c r="B93" s="482"/>
      <c r="C93" s="482"/>
      <c r="D93" s="482"/>
      <c r="E93" s="482"/>
      <c r="F93" s="482"/>
      <c r="G93" s="482"/>
      <c r="H93" s="482"/>
      <c r="I93" s="482"/>
      <c r="J93" s="482"/>
      <c r="K93" s="482"/>
      <c r="L93" s="482"/>
      <c r="M93" s="482"/>
      <c r="N93" s="482"/>
      <c r="O93" s="482"/>
      <c r="P93" s="482"/>
      <c r="Q93" s="482"/>
      <c r="R93" s="482"/>
      <c r="S93" s="482"/>
      <c r="T93" s="482"/>
      <c r="U93" s="482"/>
      <c r="V93" s="482"/>
      <c r="W93" s="482"/>
      <c r="X93" s="482"/>
      <c r="Y93" s="482"/>
      <c r="Z93" s="482"/>
      <c r="AA93" s="482"/>
    </row>
    <row r="94" ht="12.75" customHeight="1">
      <c r="A94" s="37"/>
      <c r="B94" s="482"/>
      <c r="C94" s="482"/>
      <c r="D94" s="482"/>
      <c r="E94" s="482"/>
      <c r="F94" s="482"/>
      <c r="G94" s="482"/>
      <c r="H94" s="482"/>
      <c r="I94" s="482"/>
      <c r="J94" s="482"/>
      <c r="K94" s="482"/>
      <c r="L94" s="482"/>
      <c r="M94" s="482"/>
      <c r="N94" s="482"/>
      <c r="O94" s="482"/>
      <c r="P94" s="482"/>
      <c r="Q94" s="482"/>
      <c r="R94" s="482"/>
      <c r="S94" s="482"/>
      <c r="T94" s="482"/>
      <c r="U94" s="482"/>
      <c r="V94" s="482"/>
      <c r="W94" s="482"/>
      <c r="X94" s="482"/>
      <c r="Y94" s="482"/>
      <c r="Z94" s="482"/>
      <c r="AA94" s="482"/>
    </row>
    <row r="95" ht="12.75" customHeight="1">
      <c r="A95" s="37"/>
      <c r="B95" s="482"/>
      <c r="C95" s="482"/>
      <c r="D95" s="482"/>
      <c r="E95" s="482"/>
      <c r="F95" s="482"/>
      <c r="G95" s="482"/>
      <c r="H95" s="482"/>
      <c r="I95" s="482"/>
      <c r="J95" s="482"/>
      <c r="K95" s="482"/>
      <c r="L95" s="482"/>
      <c r="M95" s="482"/>
      <c r="N95" s="482"/>
      <c r="O95" s="482"/>
      <c r="P95" s="482"/>
      <c r="Q95" s="482"/>
      <c r="R95" s="482"/>
      <c r="S95" s="482"/>
      <c r="T95" s="482"/>
      <c r="U95" s="482"/>
      <c r="V95" s="482"/>
      <c r="W95" s="482"/>
      <c r="X95" s="482"/>
      <c r="Y95" s="482"/>
      <c r="Z95" s="482"/>
      <c r="AA95" s="482"/>
    </row>
    <row r="96" ht="12.75" customHeight="1">
      <c r="A96" s="37"/>
      <c r="B96" s="482"/>
      <c r="C96" s="482"/>
      <c r="D96" s="482"/>
      <c r="E96" s="482"/>
      <c r="F96" s="482"/>
      <c r="G96" s="482"/>
      <c r="H96" s="482"/>
      <c r="I96" s="482"/>
      <c r="J96" s="482"/>
      <c r="K96" s="482"/>
      <c r="L96" s="482"/>
      <c r="M96" s="482"/>
      <c r="N96" s="482"/>
      <c r="O96" s="482"/>
      <c r="P96" s="482"/>
      <c r="Q96" s="482"/>
      <c r="R96" s="482"/>
      <c r="S96" s="482"/>
      <c r="T96" s="482"/>
      <c r="U96" s="482"/>
      <c r="V96" s="482"/>
      <c r="W96" s="482"/>
      <c r="X96" s="482"/>
      <c r="Y96" s="482"/>
      <c r="Z96" s="482"/>
      <c r="AA96" s="482"/>
    </row>
    <row r="97" ht="12.75" customHeight="1">
      <c r="A97" s="37"/>
      <c r="B97" s="482"/>
      <c r="C97" s="482"/>
      <c r="D97" s="482"/>
      <c r="E97" s="482"/>
      <c r="F97" s="482"/>
      <c r="G97" s="482"/>
      <c r="H97" s="482"/>
      <c r="I97" s="482"/>
      <c r="J97" s="482"/>
      <c r="K97" s="482"/>
      <c r="L97" s="482"/>
      <c r="M97" s="482"/>
      <c r="N97" s="482"/>
      <c r="O97" s="482"/>
      <c r="P97" s="482"/>
      <c r="Q97" s="482"/>
      <c r="R97" s="482"/>
      <c r="S97" s="482"/>
      <c r="T97" s="482"/>
      <c r="U97" s="482"/>
      <c r="V97" s="482"/>
      <c r="W97" s="482"/>
      <c r="X97" s="482"/>
      <c r="Y97" s="482"/>
      <c r="Z97" s="482"/>
      <c r="AA97" s="482"/>
    </row>
    <row r="98" ht="12.75" customHeight="1">
      <c r="A98" s="37"/>
      <c r="B98" s="482"/>
      <c r="C98" s="482"/>
      <c r="D98" s="482"/>
      <c r="E98" s="482"/>
      <c r="F98" s="482"/>
      <c r="G98" s="482"/>
      <c r="H98" s="482"/>
      <c r="I98" s="482"/>
      <c r="J98" s="482"/>
      <c r="K98" s="482"/>
      <c r="L98" s="482"/>
      <c r="M98" s="482"/>
      <c r="N98" s="482"/>
      <c r="O98" s="482"/>
      <c r="P98" s="482"/>
      <c r="Q98" s="482"/>
      <c r="R98" s="482"/>
      <c r="S98" s="482"/>
      <c r="T98" s="482"/>
      <c r="U98" s="482"/>
      <c r="V98" s="482"/>
      <c r="W98" s="482"/>
      <c r="X98" s="482"/>
      <c r="Y98" s="482"/>
      <c r="Z98" s="482"/>
      <c r="AA98" s="482"/>
    </row>
    <row r="99" ht="12.75" customHeight="1">
      <c r="A99" s="37"/>
      <c r="B99" s="482"/>
      <c r="C99" s="482"/>
      <c r="D99" s="482"/>
      <c r="E99" s="482"/>
      <c r="F99" s="482"/>
      <c r="G99" s="482"/>
      <c r="H99" s="482"/>
      <c r="I99" s="482"/>
      <c r="J99" s="482"/>
      <c r="K99" s="482"/>
      <c r="L99" s="482"/>
      <c r="M99" s="482"/>
      <c r="N99" s="482"/>
      <c r="O99" s="482"/>
      <c r="P99" s="482"/>
      <c r="Q99" s="482"/>
      <c r="R99" s="482"/>
      <c r="S99" s="482"/>
      <c r="T99" s="482"/>
      <c r="U99" s="482"/>
      <c r="V99" s="482"/>
      <c r="W99" s="482"/>
      <c r="X99" s="482"/>
      <c r="Y99" s="482"/>
      <c r="Z99" s="482"/>
      <c r="AA99" s="482"/>
    </row>
    <row r="100" ht="12.75" customHeight="1">
      <c r="A100" s="37"/>
      <c r="B100" s="482"/>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c r="AA100" s="482"/>
    </row>
    <row r="101" ht="12.75" customHeight="1">
      <c r="A101" s="37"/>
      <c r="B101" s="482"/>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c r="Z101" s="482"/>
      <c r="AA101" s="482"/>
    </row>
    <row r="102" ht="12.75" customHeight="1">
      <c r="A102" s="37"/>
      <c r="B102" s="482"/>
      <c r="C102" s="482"/>
      <c r="D102" s="482"/>
      <c r="E102" s="482"/>
      <c r="F102" s="482"/>
      <c r="G102" s="482"/>
      <c r="H102" s="482"/>
      <c r="I102" s="482"/>
      <c r="J102" s="482"/>
      <c r="K102" s="482"/>
      <c r="L102" s="482"/>
      <c r="M102" s="482"/>
      <c r="N102" s="482"/>
      <c r="O102" s="482"/>
      <c r="P102" s="482"/>
      <c r="Q102" s="482"/>
      <c r="R102" s="482"/>
      <c r="S102" s="482"/>
      <c r="T102" s="482"/>
      <c r="U102" s="482"/>
      <c r="V102" s="482"/>
      <c r="W102" s="482"/>
      <c r="X102" s="482"/>
      <c r="Y102" s="482"/>
      <c r="Z102" s="482"/>
      <c r="AA102" s="482"/>
    </row>
    <row r="103" ht="12.75" customHeight="1">
      <c r="A103" s="37"/>
      <c r="B103" s="482"/>
      <c r="C103" s="482"/>
      <c r="D103" s="482"/>
      <c r="E103" s="482"/>
      <c r="F103" s="482"/>
      <c r="G103" s="482"/>
      <c r="H103" s="482"/>
      <c r="I103" s="482"/>
      <c r="J103" s="482"/>
      <c r="K103" s="482"/>
      <c r="L103" s="482"/>
      <c r="M103" s="482"/>
      <c r="N103" s="482"/>
      <c r="O103" s="482"/>
      <c r="P103" s="482"/>
      <c r="Q103" s="482"/>
      <c r="R103" s="482"/>
      <c r="S103" s="482"/>
      <c r="T103" s="482"/>
      <c r="U103" s="482"/>
      <c r="V103" s="482"/>
      <c r="W103" s="482"/>
      <c r="X103" s="482"/>
      <c r="Y103" s="482"/>
      <c r="Z103" s="482"/>
      <c r="AA103" s="482"/>
    </row>
    <row r="104" ht="12.75" customHeight="1">
      <c r="A104" s="37"/>
      <c r="B104" s="482"/>
      <c r="C104" s="482"/>
      <c r="D104" s="482"/>
      <c r="E104" s="482"/>
      <c r="F104" s="482"/>
      <c r="G104" s="482"/>
      <c r="H104" s="482"/>
      <c r="I104" s="482"/>
      <c r="J104" s="482"/>
      <c r="K104" s="482"/>
      <c r="L104" s="482"/>
      <c r="M104" s="482"/>
      <c r="N104" s="482"/>
      <c r="O104" s="482"/>
      <c r="P104" s="482"/>
      <c r="Q104" s="482"/>
      <c r="R104" s="482"/>
      <c r="S104" s="482"/>
      <c r="T104" s="482"/>
      <c r="U104" s="482"/>
      <c r="V104" s="482"/>
      <c r="W104" s="482"/>
      <c r="X104" s="482"/>
      <c r="Y104" s="482"/>
      <c r="Z104" s="482"/>
      <c r="AA104" s="482"/>
    </row>
    <row r="105" ht="12.75" customHeight="1">
      <c r="A105" s="37"/>
      <c r="B105" s="482"/>
      <c r="C105" s="482"/>
      <c r="D105" s="482"/>
      <c r="E105" s="482"/>
      <c r="F105" s="482"/>
      <c r="G105" s="482"/>
      <c r="H105" s="482"/>
      <c r="I105" s="482"/>
      <c r="J105" s="482"/>
      <c r="K105" s="482"/>
      <c r="L105" s="482"/>
      <c r="M105" s="482"/>
      <c r="N105" s="482"/>
      <c r="O105" s="482"/>
      <c r="P105" s="482"/>
      <c r="Q105" s="482"/>
      <c r="R105" s="482"/>
      <c r="S105" s="482"/>
      <c r="T105" s="482"/>
      <c r="U105" s="482"/>
      <c r="V105" s="482"/>
      <c r="W105" s="482"/>
      <c r="X105" s="482"/>
      <c r="Y105" s="482"/>
      <c r="Z105" s="482"/>
      <c r="AA105" s="482"/>
    </row>
    <row r="106" ht="12.75" customHeight="1">
      <c r="A106" s="37"/>
      <c r="B106" s="482"/>
      <c r="C106" s="482"/>
      <c r="D106" s="482"/>
      <c r="E106" s="48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row>
    <row r="107" ht="12.75" customHeight="1">
      <c r="A107" s="37"/>
      <c r="B107" s="482"/>
      <c r="C107" s="482"/>
      <c r="D107" s="482"/>
      <c r="E107" s="482"/>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row>
    <row r="108" ht="12.75" customHeight="1">
      <c r="A108" s="37"/>
      <c r="B108" s="482"/>
      <c r="C108" s="482"/>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row>
    <row r="109" ht="12.75" customHeight="1">
      <c r="A109" s="37"/>
      <c r="B109" s="482"/>
      <c r="C109" s="482"/>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row>
    <row r="110" ht="12.75" customHeight="1">
      <c r="A110" s="37"/>
      <c r="B110" s="482"/>
      <c r="C110" s="482"/>
      <c r="D110" s="482"/>
      <c r="E110" s="482"/>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row>
    <row r="111" ht="12.75" customHeight="1">
      <c r="A111" s="37"/>
      <c r="B111" s="482"/>
      <c r="C111" s="482"/>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row>
    <row r="112" ht="12.75" customHeight="1">
      <c r="A112" s="37"/>
      <c r="B112" s="482"/>
      <c r="C112" s="482"/>
      <c r="D112" s="482"/>
      <c r="E112" s="482"/>
      <c r="F112" s="482"/>
      <c r="G112" s="482"/>
      <c r="H112" s="482"/>
      <c r="I112" s="482"/>
      <c r="J112" s="482"/>
      <c r="K112" s="482"/>
      <c r="L112" s="482"/>
      <c r="M112" s="482"/>
      <c r="N112" s="482"/>
      <c r="O112" s="482"/>
      <c r="P112" s="482"/>
      <c r="Q112" s="482"/>
      <c r="R112" s="482"/>
      <c r="S112" s="482"/>
      <c r="T112" s="482"/>
      <c r="U112" s="482"/>
      <c r="V112" s="482"/>
      <c r="W112" s="482"/>
      <c r="X112" s="482"/>
      <c r="Y112" s="482"/>
      <c r="Z112" s="482"/>
      <c r="AA112" s="482"/>
    </row>
    <row r="113" ht="12.75" customHeight="1">
      <c r="A113" s="37"/>
      <c r="B113" s="482"/>
      <c r="C113" s="482"/>
      <c r="D113" s="482"/>
      <c r="E113" s="482"/>
      <c r="F113" s="482"/>
      <c r="G113" s="482"/>
      <c r="H113" s="482"/>
      <c r="I113" s="482"/>
      <c r="J113" s="482"/>
      <c r="K113" s="482"/>
      <c r="L113" s="482"/>
      <c r="M113" s="482"/>
      <c r="N113" s="482"/>
      <c r="O113" s="482"/>
      <c r="P113" s="482"/>
      <c r="Q113" s="482"/>
      <c r="R113" s="482"/>
      <c r="S113" s="482"/>
      <c r="T113" s="482"/>
      <c r="U113" s="482"/>
      <c r="V113" s="482"/>
      <c r="W113" s="482"/>
      <c r="X113" s="482"/>
      <c r="Y113" s="482"/>
      <c r="Z113" s="482"/>
      <c r="AA113" s="482"/>
    </row>
    <row r="114" ht="12.75" customHeight="1">
      <c r="A114" s="37"/>
      <c r="B114" s="482"/>
      <c r="C114" s="482"/>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row>
    <row r="115" ht="12.75" customHeight="1">
      <c r="A115" s="37"/>
      <c r="B115" s="482"/>
      <c r="C115" s="482"/>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row>
    <row r="116" ht="12.75" customHeight="1">
      <c r="A116" s="37"/>
      <c r="B116" s="482"/>
      <c r="C116" s="482"/>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row>
    <row r="117" ht="12.75" customHeight="1">
      <c r="A117" s="37"/>
      <c r="B117" s="482"/>
      <c r="C117" s="482"/>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row>
    <row r="118" ht="12.75" customHeight="1">
      <c r="A118" s="37"/>
      <c r="B118" s="482"/>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row>
    <row r="119" ht="12.75" customHeight="1">
      <c r="A119" s="37"/>
      <c r="B119" s="482"/>
      <c r="C119" s="482"/>
      <c r="D119" s="482"/>
      <c r="E119" s="482"/>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row>
    <row r="120" ht="12.75" customHeight="1">
      <c r="A120" s="37"/>
      <c r="B120" s="482"/>
      <c r="C120" s="482"/>
      <c r="D120" s="482"/>
      <c r="E120" s="482"/>
      <c r="F120" s="482"/>
      <c r="G120" s="482"/>
      <c r="H120" s="482"/>
      <c r="I120" s="482"/>
      <c r="J120" s="482"/>
      <c r="K120" s="482"/>
      <c r="L120" s="482"/>
      <c r="M120" s="482"/>
      <c r="N120" s="482"/>
      <c r="O120" s="482"/>
      <c r="P120" s="482"/>
      <c r="Q120" s="482"/>
      <c r="R120" s="482"/>
      <c r="S120" s="482"/>
      <c r="T120" s="482"/>
      <c r="U120" s="482"/>
      <c r="V120" s="482"/>
      <c r="W120" s="482"/>
      <c r="X120" s="482"/>
      <c r="Y120" s="482"/>
      <c r="Z120" s="482"/>
      <c r="AA120" s="482"/>
    </row>
    <row r="121" ht="12.75" customHeight="1">
      <c r="A121" s="37"/>
      <c r="B121" s="482"/>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482"/>
      <c r="AA121" s="482"/>
    </row>
    <row r="122" ht="12.75" customHeight="1">
      <c r="A122" s="37"/>
      <c r="B122" s="482"/>
      <c r="C122" s="482"/>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row>
    <row r="123" ht="12.75" customHeight="1">
      <c r="A123" s="37"/>
      <c r="B123" s="482"/>
      <c r="C123" s="482"/>
      <c r="D123" s="482"/>
      <c r="E123" s="482"/>
      <c r="F123" s="482"/>
      <c r="G123" s="482"/>
      <c r="H123" s="482"/>
      <c r="I123" s="482"/>
      <c r="J123" s="482"/>
      <c r="K123" s="482"/>
      <c r="L123" s="482"/>
      <c r="M123" s="482"/>
      <c r="N123" s="482"/>
      <c r="O123" s="482"/>
      <c r="P123" s="482"/>
      <c r="Q123" s="482"/>
      <c r="R123" s="482"/>
      <c r="S123" s="482"/>
      <c r="T123" s="482"/>
      <c r="U123" s="482"/>
      <c r="V123" s="482"/>
      <c r="W123" s="482"/>
      <c r="X123" s="482"/>
      <c r="Y123" s="482"/>
      <c r="Z123" s="482"/>
      <c r="AA123" s="482"/>
    </row>
    <row r="124" ht="12.75" customHeight="1">
      <c r="A124" s="37"/>
      <c r="B124" s="482"/>
      <c r="C124" s="482"/>
      <c r="D124" s="482"/>
      <c r="E124" s="482"/>
      <c r="F124" s="482"/>
      <c r="G124" s="482"/>
      <c r="H124" s="482"/>
      <c r="I124" s="482"/>
      <c r="J124" s="482"/>
      <c r="K124" s="482"/>
      <c r="L124" s="482"/>
      <c r="M124" s="482"/>
      <c r="N124" s="482"/>
      <c r="O124" s="482"/>
      <c r="P124" s="482"/>
      <c r="Q124" s="482"/>
      <c r="R124" s="482"/>
      <c r="S124" s="482"/>
      <c r="T124" s="482"/>
      <c r="U124" s="482"/>
      <c r="V124" s="482"/>
      <c r="W124" s="482"/>
      <c r="X124" s="482"/>
      <c r="Y124" s="482"/>
      <c r="Z124" s="482"/>
      <c r="AA124" s="482"/>
    </row>
    <row r="125" ht="12.75" customHeight="1">
      <c r="A125" s="37"/>
      <c r="B125" s="482"/>
      <c r="C125" s="482"/>
      <c r="D125" s="482"/>
      <c r="E125" s="482"/>
      <c r="F125" s="482"/>
      <c r="G125" s="482"/>
      <c r="H125" s="482"/>
      <c r="I125" s="482"/>
      <c r="J125" s="482"/>
      <c r="K125" s="482"/>
      <c r="L125" s="482"/>
      <c r="M125" s="482"/>
      <c r="N125" s="482"/>
      <c r="O125" s="482"/>
      <c r="P125" s="482"/>
      <c r="Q125" s="482"/>
      <c r="R125" s="482"/>
      <c r="S125" s="482"/>
      <c r="T125" s="482"/>
      <c r="U125" s="482"/>
      <c r="V125" s="482"/>
      <c r="W125" s="482"/>
      <c r="X125" s="482"/>
      <c r="Y125" s="482"/>
      <c r="Z125" s="482"/>
      <c r="AA125" s="482"/>
    </row>
    <row r="126" ht="12.75" customHeight="1">
      <c r="A126" s="37"/>
      <c r="B126" s="482"/>
      <c r="C126" s="482"/>
      <c r="D126" s="482"/>
      <c r="E126" s="482"/>
      <c r="F126" s="482"/>
      <c r="G126" s="482"/>
      <c r="H126" s="482"/>
      <c r="I126" s="482"/>
      <c r="J126" s="482"/>
      <c r="K126" s="482"/>
      <c r="L126" s="482"/>
      <c r="M126" s="482"/>
      <c r="N126" s="482"/>
      <c r="O126" s="482"/>
      <c r="P126" s="482"/>
      <c r="Q126" s="482"/>
      <c r="R126" s="482"/>
      <c r="S126" s="482"/>
      <c r="T126" s="482"/>
      <c r="U126" s="482"/>
      <c r="V126" s="482"/>
      <c r="W126" s="482"/>
      <c r="X126" s="482"/>
      <c r="Y126" s="482"/>
      <c r="Z126" s="482"/>
      <c r="AA126" s="482"/>
    </row>
    <row r="127" ht="12.75" customHeight="1">
      <c r="A127" s="37"/>
      <c r="B127" s="482"/>
      <c r="C127" s="482"/>
      <c r="D127" s="482"/>
      <c r="E127" s="482"/>
      <c r="F127" s="482"/>
      <c r="G127" s="482"/>
      <c r="H127" s="482"/>
      <c r="I127" s="482"/>
      <c r="J127" s="482"/>
      <c r="K127" s="482"/>
      <c r="L127" s="482"/>
      <c r="M127" s="482"/>
      <c r="N127" s="482"/>
      <c r="O127" s="482"/>
      <c r="P127" s="482"/>
      <c r="Q127" s="482"/>
      <c r="R127" s="482"/>
      <c r="S127" s="482"/>
      <c r="T127" s="482"/>
      <c r="U127" s="482"/>
      <c r="V127" s="482"/>
      <c r="W127" s="482"/>
      <c r="X127" s="482"/>
      <c r="Y127" s="482"/>
      <c r="Z127" s="482"/>
      <c r="AA127" s="482"/>
    </row>
    <row r="128" ht="12.75" customHeight="1">
      <c r="A128" s="37"/>
      <c r="B128" s="482"/>
      <c r="C128" s="482"/>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482"/>
      <c r="Z128" s="482"/>
      <c r="AA128" s="482"/>
    </row>
    <row r="129" ht="12.75" customHeight="1">
      <c r="A129" s="37"/>
      <c r="B129" s="482"/>
      <c r="C129" s="482"/>
      <c r="D129" s="482"/>
      <c r="E129" s="482"/>
      <c r="F129" s="482"/>
      <c r="G129" s="482"/>
      <c r="H129" s="482"/>
      <c r="I129" s="482"/>
      <c r="J129" s="482"/>
      <c r="K129" s="482"/>
      <c r="L129" s="482"/>
      <c r="M129" s="482"/>
      <c r="N129" s="482"/>
      <c r="O129" s="482"/>
      <c r="P129" s="482"/>
      <c r="Q129" s="482"/>
      <c r="R129" s="482"/>
      <c r="S129" s="482"/>
      <c r="T129" s="482"/>
      <c r="U129" s="482"/>
      <c r="V129" s="482"/>
      <c r="W129" s="482"/>
      <c r="X129" s="482"/>
      <c r="Y129" s="482"/>
      <c r="Z129" s="482"/>
      <c r="AA129" s="482"/>
    </row>
    <row r="130" ht="12.75" customHeight="1">
      <c r="A130" s="37"/>
      <c r="B130" s="482"/>
      <c r="C130" s="482"/>
      <c r="D130" s="482"/>
      <c r="E130" s="482"/>
      <c r="F130" s="482"/>
      <c r="G130" s="482"/>
      <c r="H130" s="482"/>
      <c r="I130" s="482"/>
      <c r="J130" s="482"/>
      <c r="K130" s="482"/>
      <c r="L130" s="482"/>
      <c r="M130" s="482"/>
      <c r="N130" s="482"/>
      <c r="O130" s="482"/>
      <c r="P130" s="482"/>
      <c r="Q130" s="482"/>
      <c r="R130" s="482"/>
      <c r="S130" s="482"/>
      <c r="T130" s="482"/>
      <c r="U130" s="482"/>
      <c r="V130" s="482"/>
      <c r="W130" s="482"/>
      <c r="X130" s="482"/>
      <c r="Y130" s="482"/>
      <c r="Z130" s="482"/>
      <c r="AA130" s="482"/>
    </row>
    <row r="131" ht="12.75" customHeight="1">
      <c r="A131" s="37"/>
      <c r="B131" s="482"/>
      <c r="C131" s="482"/>
      <c r="D131" s="482"/>
      <c r="E131" s="482"/>
      <c r="F131" s="482"/>
      <c r="G131" s="482"/>
      <c r="H131" s="482"/>
      <c r="I131" s="482"/>
      <c r="J131" s="482"/>
      <c r="K131" s="482"/>
      <c r="L131" s="482"/>
      <c r="M131" s="482"/>
      <c r="N131" s="482"/>
      <c r="O131" s="482"/>
      <c r="P131" s="482"/>
      <c r="Q131" s="482"/>
      <c r="R131" s="482"/>
      <c r="S131" s="482"/>
      <c r="T131" s="482"/>
      <c r="U131" s="482"/>
      <c r="V131" s="482"/>
      <c r="W131" s="482"/>
      <c r="X131" s="482"/>
      <c r="Y131" s="482"/>
      <c r="Z131" s="482"/>
      <c r="AA131" s="482"/>
    </row>
    <row r="132" ht="12.75" customHeight="1">
      <c r="A132" s="37"/>
      <c r="B132" s="482"/>
      <c r="C132" s="482"/>
      <c r="D132" s="482"/>
      <c r="E132" s="482"/>
      <c r="F132" s="482"/>
      <c r="G132" s="482"/>
      <c r="H132" s="482"/>
      <c r="I132" s="482"/>
      <c r="J132" s="482"/>
      <c r="K132" s="482"/>
      <c r="L132" s="482"/>
      <c r="M132" s="482"/>
      <c r="N132" s="482"/>
      <c r="O132" s="482"/>
      <c r="P132" s="482"/>
      <c r="Q132" s="482"/>
      <c r="R132" s="482"/>
      <c r="S132" s="482"/>
      <c r="T132" s="482"/>
      <c r="U132" s="482"/>
      <c r="V132" s="482"/>
      <c r="W132" s="482"/>
      <c r="X132" s="482"/>
      <c r="Y132" s="482"/>
      <c r="Z132" s="482"/>
      <c r="AA132" s="482"/>
    </row>
    <row r="133" ht="12.75" customHeight="1">
      <c r="A133" s="37"/>
      <c r="B133" s="482"/>
      <c r="C133" s="482"/>
      <c r="D133" s="482"/>
      <c r="E133" s="482"/>
      <c r="F133" s="482"/>
      <c r="G133" s="482"/>
      <c r="H133" s="482"/>
      <c r="I133" s="482"/>
      <c r="J133" s="482"/>
      <c r="K133" s="482"/>
      <c r="L133" s="482"/>
      <c r="M133" s="482"/>
      <c r="N133" s="482"/>
      <c r="O133" s="482"/>
      <c r="P133" s="482"/>
      <c r="Q133" s="482"/>
      <c r="R133" s="482"/>
      <c r="S133" s="482"/>
      <c r="T133" s="482"/>
      <c r="U133" s="482"/>
      <c r="V133" s="482"/>
      <c r="W133" s="482"/>
      <c r="X133" s="482"/>
      <c r="Y133" s="482"/>
      <c r="Z133" s="482"/>
      <c r="AA133" s="482"/>
    </row>
    <row r="134" ht="12.75" customHeight="1">
      <c r="A134" s="37"/>
      <c r="B134" s="482"/>
      <c r="C134" s="482"/>
      <c r="D134" s="482"/>
      <c r="E134" s="482"/>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row>
    <row r="135" ht="12.75" customHeight="1">
      <c r="A135" s="37"/>
      <c r="B135" s="482"/>
      <c r="C135" s="482"/>
      <c r="D135" s="482"/>
      <c r="E135" s="482"/>
      <c r="F135" s="482"/>
      <c r="G135" s="482"/>
      <c r="H135" s="482"/>
      <c r="I135" s="482"/>
      <c r="J135" s="482"/>
      <c r="K135" s="482"/>
      <c r="L135" s="482"/>
      <c r="M135" s="482"/>
      <c r="N135" s="482"/>
      <c r="O135" s="482"/>
      <c r="P135" s="482"/>
      <c r="Q135" s="482"/>
      <c r="R135" s="482"/>
      <c r="S135" s="482"/>
      <c r="T135" s="482"/>
      <c r="U135" s="482"/>
      <c r="V135" s="482"/>
      <c r="W135" s="482"/>
      <c r="X135" s="482"/>
      <c r="Y135" s="482"/>
      <c r="Z135" s="482"/>
      <c r="AA135" s="482"/>
    </row>
    <row r="136" ht="12.75" customHeight="1">
      <c r="A136" s="37"/>
      <c r="B136" s="482"/>
      <c r="C136" s="482"/>
      <c r="D136" s="482"/>
      <c r="E136" s="482"/>
      <c r="F136" s="482"/>
      <c r="G136" s="482"/>
      <c r="H136" s="482"/>
      <c r="I136" s="482"/>
      <c r="J136" s="482"/>
      <c r="K136" s="482"/>
      <c r="L136" s="482"/>
      <c r="M136" s="482"/>
      <c r="N136" s="482"/>
      <c r="O136" s="482"/>
      <c r="P136" s="482"/>
      <c r="Q136" s="482"/>
      <c r="R136" s="482"/>
      <c r="S136" s="482"/>
      <c r="T136" s="482"/>
      <c r="U136" s="482"/>
      <c r="V136" s="482"/>
      <c r="W136" s="482"/>
      <c r="X136" s="482"/>
      <c r="Y136" s="482"/>
      <c r="Z136" s="482"/>
      <c r="AA136" s="482"/>
    </row>
    <row r="137" ht="12.75" customHeight="1">
      <c r="A137" s="37"/>
      <c r="B137" s="482"/>
      <c r="C137" s="482"/>
      <c r="D137" s="482"/>
      <c r="E137" s="482"/>
      <c r="F137" s="482"/>
      <c r="G137" s="482"/>
      <c r="H137" s="482"/>
      <c r="I137" s="482"/>
      <c r="J137" s="482"/>
      <c r="K137" s="482"/>
      <c r="L137" s="482"/>
      <c r="M137" s="482"/>
      <c r="N137" s="482"/>
      <c r="O137" s="482"/>
      <c r="P137" s="482"/>
      <c r="Q137" s="482"/>
      <c r="R137" s="482"/>
      <c r="S137" s="482"/>
      <c r="T137" s="482"/>
      <c r="U137" s="482"/>
      <c r="V137" s="482"/>
      <c r="W137" s="482"/>
      <c r="X137" s="482"/>
      <c r="Y137" s="482"/>
      <c r="Z137" s="482"/>
      <c r="AA137" s="482"/>
    </row>
    <row r="138" ht="12.75" customHeight="1">
      <c r="A138" s="37"/>
      <c r="B138" s="482"/>
      <c r="C138" s="482"/>
      <c r="D138" s="482"/>
      <c r="E138" s="482"/>
      <c r="F138" s="482"/>
      <c r="G138" s="482"/>
      <c r="H138" s="482"/>
      <c r="I138" s="482"/>
      <c r="J138" s="482"/>
      <c r="K138" s="482"/>
      <c r="L138" s="482"/>
      <c r="M138" s="482"/>
      <c r="N138" s="482"/>
      <c r="O138" s="482"/>
      <c r="P138" s="482"/>
      <c r="Q138" s="482"/>
      <c r="R138" s="482"/>
      <c r="S138" s="482"/>
      <c r="T138" s="482"/>
      <c r="U138" s="482"/>
      <c r="V138" s="482"/>
      <c r="W138" s="482"/>
      <c r="X138" s="482"/>
      <c r="Y138" s="482"/>
      <c r="Z138" s="482"/>
      <c r="AA138" s="482"/>
    </row>
    <row r="139" ht="12.75" customHeight="1">
      <c r="A139" s="37"/>
      <c r="B139" s="482"/>
      <c r="C139" s="482"/>
      <c r="D139" s="482"/>
      <c r="E139" s="482"/>
      <c r="F139" s="482"/>
      <c r="G139" s="482"/>
      <c r="H139" s="482"/>
      <c r="I139" s="482"/>
      <c r="J139" s="482"/>
      <c r="K139" s="482"/>
      <c r="L139" s="482"/>
      <c r="M139" s="482"/>
      <c r="N139" s="482"/>
      <c r="O139" s="482"/>
      <c r="P139" s="482"/>
      <c r="Q139" s="482"/>
      <c r="R139" s="482"/>
      <c r="S139" s="482"/>
      <c r="T139" s="482"/>
      <c r="U139" s="482"/>
      <c r="V139" s="482"/>
      <c r="W139" s="482"/>
      <c r="X139" s="482"/>
      <c r="Y139" s="482"/>
      <c r="Z139" s="482"/>
      <c r="AA139" s="482"/>
    </row>
    <row r="140" ht="12.75" customHeight="1">
      <c r="A140" s="37"/>
      <c r="B140" s="482"/>
      <c r="C140" s="482"/>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482"/>
      <c r="AA140" s="482"/>
    </row>
    <row r="141" ht="12.75" customHeight="1">
      <c r="A141" s="37"/>
      <c r="B141" s="482"/>
      <c r="C141" s="482"/>
      <c r="D141" s="482"/>
      <c r="E141" s="482"/>
      <c r="F141" s="482"/>
      <c r="G141" s="482"/>
      <c r="H141" s="482"/>
      <c r="I141" s="482"/>
      <c r="J141" s="482"/>
      <c r="K141" s="482"/>
      <c r="L141" s="482"/>
      <c r="M141" s="482"/>
      <c r="N141" s="482"/>
      <c r="O141" s="482"/>
      <c r="P141" s="482"/>
      <c r="Q141" s="482"/>
      <c r="R141" s="482"/>
      <c r="S141" s="482"/>
      <c r="T141" s="482"/>
      <c r="U141" s="482"/>
      <c r="V141" s="482"/>
      <c r="W141" s="482"/>
      <c r="X141" s="482"/>
      <c r="Y141" s="482"/>
      <c r="Z141" s="482"/>
      <c r="AA141" s="482"/>
    </row>
    <row r="142" ht="12.75" customHeight="1">
      <c r="A142" s="37"/>
      <c r="B142" s="482"/>
      <c r="C142" s="482"/>
      <c r="D142" s="482"/>
      <c r="E142" s="482"/>
      <c r="F142" s="482"/>
      <c r="G142" s="482"/>
      <c r="H142" s="482"/>
      <c r="I142" s="482"/>
      <c r="J142" s="482"/>
      <c r="K142" s="482"/>
      <c r="L142" s="482"/>
      <c r="M142" s="482"/>
      <c r="N142" s="482"/>
      <c r="O142" s="482"/>
      <c r="P142" s="482"/>
      <c r="Q142" s="482"/>
      <c r="R142" s="482"/>
      <c r="S142" s="482"/>
      <c r="T142" s="482"/>
      <c r="U142" s="482"/>
      <c r="V142" s="482"/>
      <c r="W142" s="482"/>
      <c r="X142" s="482"/>
      <c r="Y142" s="482"/>
      <c r="Z142" s="482"/>
      <c r="AA142" s="482"/>
    </row>
    <row r="143" ht="12.75" customHeight="1">
      <c r="A143" s="37"/>
      <c r="B143" s="482"/>
      <c r="C143" s="482"/>
      <c r="D143" s="482"/>
      <c r="E143" s="482"/>
      <c r="F143" s="482"/>
      <c r="G143" s="482"/>
      <c r="H143" s="482"/>
      <c r="I143" s="482"/>
      <c r="J143" s="482"/>
      <c r="K143" s="482"/>
      <c r="L143" s="482"/>
      <c r="M143" s="482"/>
      <c r="N143" s="482"/>
      <c r="O143" s="482"/>
      <c r="P143" s="482"/>
      <c r="Q143" s="482"/>
      <c r="R143" s="482"/>
      <c r="S143" s="482"/>
      <c r="T143" s="482"/>
      <c r="U143" s="482"/>
      <c r="V143" s="482"/>
      <c r="W143" s="482"/>
      <c r="X143" s="482"/>
      <c r="Y143" s="482"/>
      <c r="Z143" s="482"/>
      <c r="AA143" s="482"/>
    </row>
    <row r="144" ht="12.75" customHeight="1">
      <c r="A144" s="37"/>
      <c r="B144" s="482"/>
      <c r="C144" s="482"/>
      <c r="D144" s="482"/>
      <c r="E144" s="482"/>
      <c r="F144" s="482"/>
      <c r="G144" s="482"/>
      <c r="H144" s="482"/>
      <c r="I144" s="482"/>
      <c r="J144" s="482"/>
      <c r="K144" s="482"/>
      <c r="L144" s="482"/>
      <c r="M144" s="482"/>
      <c r="N144" s="482"/>
      <c r="O144" s="482"/>
      <c r="P144" s="482"/>
      <c r="Q144" s="482"/>
      <c r="R144" s="482"/>
      <c r="S144" s="482"/>
      <c r="T144" s="482"/>
      <c r="U144" s="482"/>
      <c r="V144" s="482"/>
      <c r="W144" s="482"/>
      <c r="X144" s="482"/>
      <c r="Y144" s="482"/>
      <c r="Z144" s="482"/>
      <c r="AA144" s="482"/>
    </row>
    <row r="145" ht="12.75" customHeight="1">
      <c r="A145" s="37"/>
      <c r="B145" s="482"/>
      <c r="C145" s="482"/>
      <c r="D145" s="482"/>
      <c r="E145" s="482"/>
      <c r="F145" s="482"/>
      <c r="G145" s="482"/>
      <c r="H145" s="482"/>
      <c r="I145" s="482"/>
      <c r="J145" s="482"/>
      <c r="K145" s="482"/>
      <c r="L145" s="482"/>
      <c r="M145" s="482"/>
      <c r="N145" s="482"/>
      <c r="O145" s="482"/>
      <c r="P145" s="482"/>
      <c r="Q145" s="482"/>
      <c r="R145" s="482"/>
      <c r="S145" s="482"/>
      <c r="T145" s="482"/>
      <c r="U145" s="482"/>
      <c r="V145" s="482"/>
      <c r="W145" s="482"/>
      <c r="X145" s="482"/>
      <c r="Y145" s="482"/>
      <c r="Z145" s="482"/>
      <c r="AA145" s="482"/>
    </row>
    <row r="146" ht="12.75" customHeight="1">
      <c r="A146" s="37"/>
      <c r="B146" s="482"/>
      <c r="C146" s="482"/>
      <c r="D146" s="482"/>
      <c r="E146" s="482"/>
      <c r="F146" s="482"/>
      <c r="G146" s="482"/>
      <c r="H146" s="482"/>
      <c r="I146" s="482"/>
      <c r="J146" s="482"/>
      <c r="K146" s="482"/>
      <c r="L146" s="482"/>
      <c r="M146" s="482"/>
      <c r="N146" s="482"/>
      <c r="O146" s="482"/>
      <c r="P146" s="482"/>
      <c r="Q146" s="482"/>
      <c r="R146" s="482"/>
      <c r="S146" s="482"/>
      <c r="T146" s="482"/>
      <c r="U146" s="482"/>
      <c r="V146" s="482"/>
      <c r="W146" s="482"/>
      <c r="X146" s="482"/>
      <c r="Y146" s="482"/>
      <c r="Z146" s="482"/>
      <c r="AA146" s="482"/>
    </row>
    <row r="147" ht="12.75" customHeight="1">
      <c r="A147" s="37"/>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row>
    <row r="148" ht="12.75" customHeight="1">
      <c r="A148" s="37"/>
      <c r="B148" s="482"/>
      <c r="C148" s="482"/>
      <c r="D148" s="482"/>
      <c r="E148" s="482"/>
      <c r="F148" s="482"/>
      <c r="G148" s="482"/>
      <c r="H148" s="482"/>
      <c r="I148" s="482"/>
      <c r="J148" s="482"/>
      <c r="K148" s="482"/>
      <c r="L148" s="482"/>
      <c r="M148" s="482"/>
      <c r="N148" s="482"/>
      <c r="O148" s="482"/>
      <c r="P148" s="482"/>
      <c r="Q148" s="482"/>
      <c r="R148" s="482"/>
      <c r="S148" s="482"/>
      <c r="T148" s="482"/>
      <c r="U148" s="482"/>
      <c r="V148" s="482"/>
      <c r="W148" s="482"/>
      <c r="X148" s="482"/>
      <c r="Y148" s="482"/>
      <c r="Z148" s="482"/>
      <c r="AA148" s="482"/>
    </row>
    <row r="149" ht="12.75" customHeight="1">
      <c r="A149" s="37"/>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row>
    <row r="150" ht="12.75" customHeight="1">
      <c r="A150" s="37"/>
      <c r="B150" s="482"/>
      <c r="C150" s="482"/>
      <c r="D150" s="482"/>
      <c r="E150" s="482"/>
      <c r="F150" s="482"/>
      <c r="G150" s="482"/>
      <c r="H150" s="482"/>
      <c r="I150" s="482"/>
      <c r="J150" s="482"/>
      <c r="K150" s="482"/>
      <c r="L150" s="482"/>
      <c r="M150" s="482"/>
      <c r="N150" s="482"/>
      <c r="O150" s="482"/>
      <c r="P150" s="482"/>
      <c r="Q150" s="482"/>
      <c r="R150" s="482"/>
      <c r="S150" s="482"/>
      <c r="T150" s="482"/>
      <c r="U150" s="482"/>
      <c r="V150" s="482"/>
      <c r="W150" s="482"/>
      <c r="X150" s="482"/>
      <c r="Y150" s="482"/>
      <c r="Z150" s="482"/>
      <c r="AA150" s="482"/>
    </row>
    <row r="151" ht="12.75" customHeight="1">
      <c r="A151" s="37"/>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row>
    <row r="152" ht="12.75" customHeight="1">
      <c r="A152" s="37"/>
      <c r="B152" s="482"/>
      <c r="C152" s="482"/>
      <c r="D152" s="482"/>
      <c r="E152" s="482"/>
      <c r="F152" s="482"/>
      <c r="G152" s="482"/>
      <c r="H152" s="482"/>
      <c r="I152" s="482"/>
      <c r="J152" s="482"/>
      <c r="K152" s="482"/>
      <c r="L152" s="482"/>
      <c r="M152" s="482"/>
      <c r="N152" s="482"/>
      <c r="O152" s="482"/>
      <c r="P152" s="482"/>
      <c r="Q152" s="482"/>
      <c r="R152" s="482"/>
      <c r="S152" s="482"/>
      <c r="T152" s="482"/>
      <c r="U152" s="482"/>
      <c r="V152" s="482"/>
      <c r="W152" s="482"/>
      <c r="X152" s="482"/>
      <c r="Y152" s="482"/>
      <c r="Z152" s="482"/>
      <c r="AA152" s="482"/>
    </row>
    <row r="153" ht="12.75" customHeight="1">
      <c r="A153" s="37"/>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row>
    <row r="154" ht="12.75" customHeight="1">
      <c r="A154" s="37"/>
      <c r="B154" s="482"/>
      <c r="C154" s="482"/>
      <c r="D154" s="482"/>
      <c r="E154" s="482"/>
      <c r="F154" s="482"/>
      <c r="G154" s="482"/>
      <c r="H154" s="482"/>
      <c r="I154" s="482"/>
      <c r="J154" s="482"/>
      <c r="K154" s="482"/>
      <c r="L154" s="482"/>
      <c r="M154" s="482"/>
      <c r="N154" s="482"/>
      <c r="O154" s="482"/>
      <c r="P154" s="482"/>
      <c r="Q154" s="482"/>
      <c r="R154" s="482"/>
      <c r="S154" s="482"/>
      <c r="T154" s="482"/>
      <c r="U154" s="482"/>
      <c r="V154" s="482"/>
      <c r="W154" s="482"/>
      <c r="X154" s="482"/>
      <c r="Y154" s="482"/>
      <c r="Z154" s="482"/>
      <c r="AA154" s="482"/>
    </row>
    <row r="155" ht="12.75" customHeight="1">
      <c r="A155" s="37"/>
      <c r="B155" s="482"/>
      <c r="C155" s="482"/>
      <c r="D155" s="482"/>
      <c r="E155" s="482"/>
      <c r="F155" s="482"/>
      <c r="G155" s="482"/>
      <c r="H155" s="482"/>
      <c r="I155" s="482"/>
      <c r="J155" s="482"/>
      <c r="K155" s="482"/>
      <c r="L155" s="482"/>
      <c r="M155" s="482"/>
      <c r="N155" s="482"/>
      <c r="O155" s="482"/>
      <c r="P155" s="482"/>
      <c r="Q155" s="482"/>
      <c r="R155" s="482"/>
      <c r="S155" s="482"/>
      <c r="T155" s="482"/>
      <c r="U155" s="482"/>
      <c r="V155" s="482"/>
      <c r="W155" s="482"/>
      <c r="X155" s="482"/>
      <c r="Y155" s="482"/>
      <c r="Z155" s="482"/>
      <c r="AA155" s="482"/>
    </row>
    <row r="156" ht="12.75" customHeight="1">
      <c r="A156" s="37"/>
      <c r="B156" s="482"/>
      <c r="C156" s="482"/>
      <c r="D156" s="482"/>
      <c r="E156" s="482"/>
      <c r="F156" s="482"/>
      <c r="G156" s="482"/>
      <c r="H156" s="482"/>
      <c r="I156" s="482"/>
      <c r="J156" s="482"/>
      <c r="K156" s="482"/>
      <c r="L156" s="482"/>
      <c r="M156" s="482"/>
      <c r="N156" s="482"/>
      <c r="O156" s="482"/>
      <c r="P156" s="482"/>
      <c r="Q156" s="482"/>
      <c r="R156" s="482"/>
      <c r="S156" s="482"/>
      <c r="T156" s="482"/>
      <c r="U156" s="482"/>
      <c r="V156" s="482"/>
      <c r="W156" s="482"/>
      <c r="X156" s="482"/>
      <c r="Y156" s="482"/>
      <c r="Z156" s="482"/>
      <c r="AA156" s="482"/>
    </row>
    <row r="157" ht="12.75" customHeight="1">
      <c r="A157" s="37"/>
      <c r="B157" s="482"/>
      <c r="C157" s="482"/>
      <c r="D157" s="482"/>
      <c r="E157" s="482"/>
      <c r="F157" s="482"/>
      <c r="G157" s="482"/>
      <c r="H157" s="482"/>
      <c r="I157" s="482"/>
      <c r="J157" s="482"/>
      <c r="K157" s="482"/>
      <c r="L157" s="482"/>
      <c r="M157" s="482"/>
      <c r="N157" s="482"/>
      <c r="O157" s="482"/>
      <c r="P157" s="482"/>
      <c r="Q157" s="482"/>
      <c r="R157" s="482"/>
      <c r="S157" s="482"/>
      <c r="T157" s="482"/>
      <c r="U157" s="482"/>
      <c r="V157" s="482"/>
      <c r="W157" s="482"/>
      <c r="X157" s="482"/>
      <c r="Y157" s="482"/>
      <c r="Z157" s="482"/>
      <c r="AA157" s="482"/>
    </row>
    <row r="158" ht="12.75" customHeight="1">
      <c r="A158" s="37"/>
      <c r="B158" s="482"/>
      <c r="C158" s="482"/>
      <c r="D158" s="482"/>
      <c r="E158" s="482"/>
      <c r="F158" s="482"/>
      <c r="G158" s="482"/>
      <c r="H158" s="482"/>
      <c r="I158" s="482"/>
      <c r="J158" s="482"/>
      <c r="K158" s="482"/>
      <c r="L158" s="482"/>
      <c r="M158" s="482"/>
      <c r="N158" s="482"/>
      <c r="O158" s="482"/>
      <c r="P158" s="482"/>
      <c r="Q158" s="482"/>
      <c r="R158" s="482"/>
      <c r="S158" s="482"/>
      <c r="T158" s="482"/>
      <c r="U158" s="482"/>
      <c r="V158" s="482"/>
      <c r="W158" s="482"/>
      <c r="X158" s="482"/>
      <c r="Y158" s="482"/>
      <c r="Z158" s="482"/>
      <c r="AA158" s="482"/>
    </row>
    <row r="159" ht="12.75" customHeight="1">
      <c r="A159" s="37"/>
      <c r="B159" s="482"/>
      <c r="C159" s="482"/>
      <c r="D159" s="482"/>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row>
    <row r="160" ht="12.75" customHeight="1">
      <c r="A160" s="37"/>
      <c r="B160" s="482"/>
      <c r="C160" s="482"/>
      <c r="D160" s="482"/>
      <c r="E160" s="482"/>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row>
    <row r="161" ht="12.75" customHeight="1">
      <c r="A161" s="37"/>
      <c r="B161" s="482"/>
      <c r="C161" s="482"/>
      <c r="D161" s="482"/>
      <c r="E161" s="482"/>
      <c r="F161" s="482"/>
      <c r="G161" s="482"/>
      <c r="H161" s="482"/>
      <c r="I161" s="482"/>
      <c r="J161" s="482"/>
      <c r="K161" s="482"/>
      <c r="L161" s="482"/>
      <c r="M161" s="482"/>
      <c r="N161" s="482"/>
      <c r="O161" s="482"/>
      <c r="P161" s="482"/>
      <c r="Q161" s="482"/>
      <c r="R161" s="482"/>
      <c r="S161" s="482"/>
      <c r="T161" s="482"/>
      <c r="U161" s="482"/>
      <c r="V161" s="482"/>
      <c r="W161" s="482"/>
      <c r="X161" s="482"/>
      <c r="Y161" s="482"/>
      <c r="Z161" s="482"/>
      <c r="AA161" s="482"/>
    </row>
    <row r="162" ht="12.75" customHeight="1">
      <c r="A162" s="37"/>
      <c r="B162" s="482"/>
      <c r="C162" s="482"/>
      <c r="D162" s="482"/>
      <c r="E162" s="482"/>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row>
    <row r="163" ht="12.75" customHeight="1">
      <c r="A163" s="37"/>
      <c r="B163" s="482"/>
      <c r="C163" s="482"/>
      <c r="D163" s="482"/>
      <c r="E163" s="482"/>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row>
    <row r="164" ht="12.75" customHeight="1">
      <c r="A164" s="37"/>
      <c r="B164" s="482"/>
      <c r="C164" s="482"/>
      <c r="D164" s="482"/>
      <c r="E164" s="482"/>
      <c r="F164" s="482"/>
      <c r="G164" s="482"/>
      <c r="H164" s="482"/>
      <c r="I164" s="482"/>
      <c r="J164" s="482"/>
      <c r="K164" s="482"/>
      <c r="L164" s="482"/>
      <c r="M164" s="482"/>
      <c r="N164" s="482"/>
      <c r="O164" s="482"/>
      <c r="P164" s="482"/>
      <c r="Q164" s="482"/>
      <c r="R164" s="482"/>
      <c r="S164" s="482"/>
      <c r="T164" s="482"/>
      <c r="U164" s="482"/>
      <c r="V164" s="482"/>
      <c r="W164" s="482"/>
      <c r="X164" s="482"/>
      <c r="Y164" s="482"/>
      <c r="Z164" s="482"/>
      <c r="AA164" s="482"/>
    </row>
    <row r="165" ht="12.75" customHeight="1">
      <c r="A165" s="37"/>
      <c r="B165" s="482"/>
      <c r="C165" s="482"/>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row>
    <row r="166" ht="12.75" customHeight="1">
      <c r="A166" s="37"/>
      <c r="B166" s="482"/>
      <c r="C166" s="482"/>
      <c r="D166" s="482"/>
      <c r="E166" s="482"/>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row>
    <row r="167" ht="12.75" customHeight="1">
      <c r="A167" s="37"/>
      <c r="B167" s="482"/>
      <c r="C167" s="482"/>
      <c r="D167" s="482"/>
      <c r="E167" s="482"/>
      <c r="F167" s="482"/>
      <c r="G167" s="482"/>
      <c r="H167" s="482"/>
      <c r="I167" s="482"/>
      <c r="J167" s="482"/>
      <c r="K167" s="482"/>
      <c r="L167" s="482"/>
      <c r="M167" s="482"/>
      <c r="N167" s="482"/>
      <c r="O167" s="482"/>
      <c r="P167" s="482"/>
      <c r="Q167" s="482"/>
      <c r="R167" s="482"/>
      <c r="S167" s="482"/>
      <c r="T167" s="482"/>
      <c r="U167" s="482"/>
      <c r="V167" s="482"/>
      <c r="W167" s="482"/>
      <c r="X167" s="482"/>
      <c r="Y167" s="482"/>
      <c r="Z167" s="482"/>
      <c r="AA167" s="482"/>
    </row>
    <row r="168" ht="12.75" customHeight="1">
      <c r="A168" s="37"/>
      <c r="B168" s="482"/>
      <c r="C168" s="482"/>
      <c r="D168" s="482"/>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row>
    <row r="169" ht="12.75" customHeight="1">
      <c r="A169" s="37"/>
      <c r="B169" s="482"/>
      <c r="C169" s="482"/>
      <c r="D169" s="482"/>
      <c r="E169" s="482"/>
      <c r="F169" s="482"/>
      <c r="G169" s="482"/>
      <c r="H169" s="482"/>
      <c r="I169" s="482"/>
      <c r="J169" s="482"/>
      <c r="K169" s="482"/>
      <c r="L169" s="482"/>
      <c r="M169" s="482"/>
      <c r="N169" s="482"/>
      <c r="O169" s="482"/>
      <c r="P169" s="482"/>
      <c r="Q169" s="482"/>
      <c r="R169" s="482"/>
      <c r="S169" s="482"/>
      <c r="T169" s="482"/>
      <c r="U169" s="482"/>
      <c r="V169" s="482"/>
      <c r="W169" s="482"/>
      <c r="X169" s="482"/>
      <c r="Y169" s="482"/>
      <c r="Z169" s="482"/>
      <c r="AA169" s="482"/>
    </row>
    <row r="170" ht="12.75" customHeight="1">
      <c r="A170" s="37"/>
      <c r="B170" s="482"/>
      <c r="C170" s="482"/>
      <c r="D170" s="482"/>
      <c r="E170" s="482"/>
      <c r="F170" s="482"/>
      <c r="G170" s="482"/>
      <c r="H170" s="482"/>
      <c r="I170" s="482"/>
      <c r="J170" s="482"/>
      <c r="K170" s="482"/>
      <c r="L170" s="482"/>
      <c r="M170" s="482"/>
      <c r="N170" s="482"/>
      <c r="O170" s="482"/>
      <c r="P170" s="482"/>
      <c r="Q170" s="482"/>
      <c r="R170" s="482"/>
      <c r="S170" s="482"/>
      <c r="T170" s="482"/>
      <c r="U170" s="482"/>
      <c r="V170" s="482"/>
      <c r="W170" s="482"/>
      <c r="X170" s="482"/>
      <c r="Y170" s="482"/>
      <c r="Z170" s="482"/>
      <c r="AA170" s="482"/>
    </row>
    <row r="171" ht="12.75" customHeight="1">
      <c r="A171" s="37"/>
      <c r="B171" s="482"/>
      <c r="C171" s="482"/>
      <c r="D171" s="482"/>
      <c r="E171" s="482"/>
      <c r="F171" s="482"/>
      <c r="G171" s="482"/>
      <c r="H171" s="482"/>
      <c r="I171" s="482"/>
      <c r="J171" s="482"/>
      <c r="K171" s="482"/>
      <c r="L171" s="482"/>
      <c r="M171" s="482"/>
      <c r="N171" s="482"/>
      <c r="O171" s="482"/>
      <c r="P171" s="482"/>
      <c r="Q171" s="482"/>
      <c r="R171" s="482"/>
      <c r="S171" s="482"/>
      <c r="T171" s="482"/>
      <c r="U171" s="482"/>
      <c r="V171" s="482"/>
      <c r="W171" s="482"/>
      <c r="X171" s="482"/>
      <c r="Y171" s="482"/>
      <c r="Z171" s="482"/>
      <c r="AA171" s="482"/>
    </row>
    <row r="172" ht="12.75" customHeight="1">
      <c r="A172" s="37"/>
      <c r="B172" s="482"/>
      <c r="C172" s="482"/>
      <c r="D172" s="482"/>
      <c r="E172" s="482"/>
      <c r="F172" s="482"/>
      <c r="G172" s="482"/>
      <c r="H172" s="482"/>
      <c r="I172" s="482"/>
      <c r="J172" s="482"/>
      <c r="K172" s="482"/>
      <c r="L172" s="482"/>
      <c r="M172" s="482"/>
      <c r="N172" s="482"/>
      <c r="O172" s="482"/>
      <c r="P172" s="482"/>
      <c r="Q172" s="482"/>
      <c r="R172" s="482"/>
      <c r="S172" s="482"/>
      <c r="T172" s="482"/>
      <c r="U172" s="482"/>
      <c r="V172" s="482"/>
      <c r="W172" s="482"/>
      <c r="X172" s="482"/>
      <c r="Y172" s="482"/>
      <c r="Z172" s="482"/>
      <c r="AA172" s="482"/>
    </row>
    <row r="173" ht="12.75" customHeight="1">
      <c r="A173" s="37"/>
      <c r="B173" s="482"/>
      <c r="C173" s="482"/>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row>
    <row r="174" ht="12.75" customHeight="1">
      <c r="A174" s="37"/>
      <c r="B174" s="482"/>
      <c r="C174" s="482"/>
      <c r="D174" s="482"/>
      <c r="E174" s="482"/>
      <c r="F174" s="482"/>
      <c r="G174" s="482"/>
      <c r="H174" s="482"/>
      <c r="I174" s="482"/>
      <c r="J174" s="482"/>
      <c r="K174" s="482"/>
      <c r="L174" s="482"/>
      <c r="M174" s="482"/>
      <c r="N174" s="482"/>
      <c r="O174" s="482"/>
      <c r="P174" s="482"/>
      <c r="Q174" s="482"/>
      <c r="R174" s="482"/>
      <c r="S174" s="482"/>
      <c r="T174" s="482"/>
      <c r="U174" s="482"/>
      <c r="V174" s="482"/>
      <c r="W174" s="482"/>
      <c r="X174" s="482"/>
      <c r="Y174" s="482"/>
      <c r="Z174" s="482"/>
      <c r="AA174" s="482"/>
    </row>
    <row r="175" ht="12.75" customHeight="1">
      <c r="A175" s="37"/>
      <c r="B175" s="482"/>
      <c r="C175" s="482"/>
      <c r="D175" s="482"/>
      <c r="E175" s="482"/>
      <c r="F175" s="482"/>
      <c r="G175" s="482"/>
      <c r="H175" s="482"/>
      <c r="I175" s="482"/>
      <c r="J175" s="482"/>
      <c r="K175" s="482"/>
      <c r="L175" s="482"/>
      <c r="M175" s="482"/>
      <c r="N175" s="482"/>
      <c r="O175" s="482"/>
      <c r="P175" s="482"/>
      <c r="Q175" s="482"/>
      <c r="R175" s="482"/>
      <c r="S175" s="482"/>
      <c r="T175" s="482"/>
      <c r="U175" s="482"/>
      <c r="V175" s="482"/>
      <c r="W175" s="482"/>
      <c r="X175" s="482"/>
      <c r="Y175" s="482"/>
      <c r="Z175" s="482"/>
      <c r="AA175" s="482"/>
    </row>
    <row r="176" ht="12.75" customHeight="1">
      <c r="A176" s="37"/>
      <c r="B176" s="482"/>
      <c r="C176" s="482"/>
      <c r="D176" s="482"/>
      <c r="E176" s="482"/>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row>
    <row r="177" ht="12.75" customHeight="1">
      <c r="A177" s="37"/>
      <c r="B177" s="482"/>
      <c r="C177" s="482"/>
      <c r="D177" s="482"/>
      <c r="E177" s="482"/>
      <c r="F177" s="482"/>
      <c r="G177" s="482"/>
      <c r="H177" s="482"/>
      <c r="I177" s="482"/>
      <c r="J177" s="482"/>
      <c r="K177" s="482"/>
      <c r="L177" s="482"/>
      <c r="M177" s="482"/>
      <c r="N177" s="482"/>
      <c r="O177" s="482"/>
      <c r="P177" s="482"/>
      <c r="Q177" s="482"/>
      <c r="R177" s="482"/>
      <c r="S177" s="482"/>
      <c r="T177" s="482"/>
      <c r="U177" s="482"/>
      <c r="V177" s="482"/>
      <c r="W177" s="482"/>
      <c r="X177" s="482"/>
      <c r="Y177" s="482"/>
      <c r="Z177" s="482"/>
      <c r="AA177" s="482"/>
    </row>
    <row r="178" ht="12.75" customHeight="1">
      <c r="A178" s="37"/>
      <c r="B178" s="482"/>
      <c r="C178" s="482"/>
      <c r="D178" s="482"/>
      <c r="E178" s="482"/>
      <c r="F178" s="482"/>
      <c r="G178" s="482"/>
      <c r="H178" s="482"/>
      <c r="I178" s="482"/>
      <c r="J178" s="482"/>
      <c r="K178" s="482"/>
      <c r="L178" s="482"/>
      <c r="M178" s="482"/>
      <c r="N178" s="482"/>
      <c r="O178" s="482"/>
      <c r="P178" s="482"/>
      <c r="Q178" s="482"/>
      <c r="R178" s="482"/>
      <c r="S178" s="482"/>
      <c r="T178" s="482"/>
      <c r="U178" s="482"/>
      <c r="V178" s="482"/>
      <c r="W178" s="482"/>
      <c r="X178" s="482"/>
      <c r="Y178" s="482"/>
      <c r="Z178" s="482"/>
      <c r="AA178" s="482"/>
    </row>
    <row r="179" ht="12.75" customHeight="1">
      <c r="A179" s="37"/>
      <c r="B179" s="482"/>
      <c r="C179" s="482"/>
      <c r="D179" s="482"/>
      <c r="E179" s="482"/>
      <c r="F179" s="482"/>
      <c r="G179" s="482"/>
      <c r="H179" s="482"/>
      <c r="I179" s="482"/>
      <c r="J179" s="482"/>
      <c r="K179" s="482"/>
      <c r="L179" s="482"/>
      <c r="M179" s="482"/>
      <c r="N179" s="482"/>
      <c r="O179" s="482"/>
      <c r="P179" s="482"/>
      <c r="Q179" s="482"/>
      <c r="R179" s="482"/>
      <c r="S179" s="482"/>
      <c r="T179" s="482"/>
      <c r="U179" s="482"/>
      <c r="V179" s="482"/>
      <c r="W179" s="482"/>
      <c r="X179" s="482"/>
      <c r="Y179" s="482"/>
      <c r="Z179" s="482"/>
      <c r="AA179" s="482"/>
    </row>
    <row r="180" ht="12.75" customHeight="1">
      <c r="A180" s="37"/>
      <c r="B180" s="482"/>
      <c r="C180" s="482"/>
      <c r="D180" s="482"/>
      <c r="E180" s="482"/>
      <c r="F180" s="482"/>
      <c r="G180" s="482"/>
      <c r="H180" s="482"/>
      <c r="I180" s="482"/>
      <c r="J180" s="482"/>
      <c r="K180" s="482"/>
      <c r="L180" s="482"/>
      <c r="M180" s="482"/>
      <c r="N180" s="482"/>
      <c r="O180" s="482"/>
      <c r="P180" s="482"/>
      <c r="Q180" s="482"/>
      <c r="R180" s="482"/>
      <c r="S180" s="482"/>
      <c r="T180" s="482"/>
      <c r="U180" s="482"/>
      <c r="V180" s="482"/>
      <c r="W180" s="482"/>
      <c r="X180" s="482"/>
      <c r="Y180" s="482"/>
      <c r="Z180" s="482"/>
      <c r="AA180" s="482"/>
    </row>
    <row r="181" ht="12.75" customHeight="1">
      <c r="A181" s="37"/>
      <c r="B181" s="482"/>
      <c r="C181" s="482"/>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row>
    <row r="182" ht="12.75" customHeight="1">
      <c r="A182" s="37"/>
      <c r="B182" s="482"/>
      <c r="C182" s="482"/>
      <c r="D182" s="482"/>
      <c r="E182" s="482"/>
      <c r="F182" s="482"/>
      <c r="G182" s="482"/>
      <c r="H182" s="482"/>
      <c r="I182" s="482"/>
      <c r="J182" s="482"/>
      <c r="K182" s="482"/>
      <c r="L182" s="482"/>
      <c r="M182" s="482"/>
      <c r="N182" s="482"/>
      <c r="O182" s="482"/>
      <c r="P182" s="482"/>
      <c r="Q182" s="482"/>
      <c r="R182" s="482"/>
      <c r="S182" s="482"/>
      <c r="T182" s="482"/>
      <c r="U182" s="482"/>
      <c r="V182" s="482"/>
      <c r="W182" s="482"/>
      <c r="X182" s="482"/>
      <c r="Y182" s="482"/>
      <c r="Z182" s="482"/>
      <c r="AA182" s="482"/>
    </row>
    <row r="183" ht="12.75" customHeight="1">
      <c r="A183" s="37"/>
      <c r="B183" s="482"/>
      <c r="C183" s="482"/>
      <c r="D183" s="482"/>
      <c r="E183" s="482"/>
      <c r="F183" s="482"/>
      <c r="G183" s="482"/>
      <c r="H183" s="482"/>
      <c r="I183" s="482"/>
      <c r="J183" s="482"/>
      <c r="K183" s="482"/>
      <c r="L183" s="482"/>
      <c r="M183" s="482"/>
      <c r="N183" s="482"/>
      <c r="O183" s="482"/>
      <c r="P183" s="482"/>
      <c r="Q183" s="482"/>
      <c r="R183" s="482"/>
      <c r="S183" s="482"/>
      <c r="T183" s="482"/>
      <c r="U183" s="482"/>
      <c r="V183" s="482"/>
      <c r="W183" s="482"/>
      <c r="X183" s="482"/>
      <c r="Y183" s="482"/>
      <c r="Z183" s="482"/>
      <c r="AA183" s="482"/>
    </row>
    <row r="184" ht="12.75" customHeight="1">
      <c r="A184" s="37"/>
      <c r="B184" s="482"/>
      <c r="C184" s="482"/>
      <c r="D184" s="482"/>
      <c r="E184" s="482"/>
      <c r="F184" s="482"/>
      <c r="G184" s="482"/>
      <c r="H184" s="482"/>
      <c r="I184" s="482"/>
      <c r="J184" s="482"/>
      <c r="K184" s="482"/>
      <c r="L184" s="482"/>
      <c r="M184" s="482"/>
      <c r="N184" s="482"/>
      <c r="O184" s="482"/>
      <c r="P184" s="482"/>
      <c r="Q184" s="482"/>
      <c r="R184" s="482"/>
      <c r="S184" s="482"/>
      <c r="T184" s="482"/>
      <c r="U184" s="482"/>
      <c r="V184" s="482"/>
      <c r="W184" s="482"/>
      <c r="X184" s="482"/>
      <c r="Y184" s="482"/>
      <c r="Z184" s="482"/>
      <c r="AA184" s="482"/>
    </row>
    <row r="185" ht="12.75" customHeight="1">
      <c r="A185" s="37"/>
      <c r="B185" s="482"/>
      <c r="C185" s="482"/>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row>
    <row r="186" ht="12.75" customHeight="1">
      <c r="A186" s="37"/>
      <c r="B186" s="482"/>
      <c r="C186" s="482"/>
      <c r="D186" s="482"/>
      <c r="E186" s="482"/>
      <c r="F186" s="482"/>
      <c r="G186" s="482"/>
      <c r="H186" s="482"/>
      <c r="I186" s="482"/>
      <c r="J186" s="482"/>
      <c r="K186" s="482"/>
      <c r="L186" s="482"/>
      <c r="M186" s="482"/>
      <c r="N186" s="482"/>
      <c r="O186" s="482"/>
      <c r="P186" s="482"/>
      <c r="Q186" s="482"/>
      <c r="R186" s="482"/>
      <c r="S186" s="482"/>
      <c r="T186" s="482"/>
      <c r="U186" s="482"/>
      <c r="V186" s="482"/>
      <c r="W186" s="482"/>
      <c r="X186" s="482"/>
      <c r="Y186" s="482"/>
      <c r="Z186" s="482"/>
      <c r="AA186" s="482"/>
    </row>
    <row r="187" ht="12.75" customHeight="1">
      <c r="A187" s="37"/>
      <c r="B187" s="482"/>
      <c r="C187" s="482"/>
      <c r="D187" s="482"/>
      <c r="E187" s="482"/>
      <c r="F187" s="482"/>
      <c r="G187" s="482"/>
      <c r="H187" s="482"/>
      <c r="I187" s="482"/>
      <c r="J187" s="482"/>
      <c r="K187" s="482"/>
      <c r="L187" s="482"/>
      <c r="M187" s="482"/>
      <c r="N187" s="482"/>
      <c r="O187" s="482"/>
      <c r="P187" s="482"/>
      <c r="Q187" s="482"/>
      <c r="R187" s="482"/>
      <c r="S187" s="482"/>
      <c r="T187" s="482"/>
      <c r="U187" s="482"/>
      <c r="V187" s="482"/>
      <c r="W187" s="482"/>
      <c r="X187" s="482"/>
      <c r="Y187" s="482"/>
      <c r="Z187" s="482"/>
      <c r="AA187" s="482"/>
    </row>
    <row r="188" ht="12.75" customHeight="1">
      <c r="A188" s="37"/>
      <c r="B188" s="482"/>
      <c r="C188" s="482"/>
      <c r="D188" s="482"/>
      <c r="E188" s="482"/>
      <c r="F188" s="482"/>
      <c r="G188" s="482"/>
      <c r="H188" s="482"/>
      <c r="I188" s="482"/>
      <c r="J188" s="482"/>
      <c r="K188" s="482"/>
      <c r="L188" s="482"/>
      <c r="M188" s="482"/>
      <c r="N188" s="482"/>
      <c r="O188" s="482"/>
      <c r="P188" s="482"/>
      <c r="Q188" s="482"/>
      <c r="R188" s="482"/>
      <c r="S188" s="482"/>
      <c r="T188" s="482"/>
      <c r="U188" s="482"/>
      <c r="V188" s="482"/>
      <c r="W188" s="482"/>
      <c r="X188" s="482"/>
      <c r="Y188" s="482"/>
      <c r="Z188" s="482"/>
      <c r="AA188" s="482"/>
    </row>
    <row r="189" ht="12.75" customHeight="1">
      <c r="A189" s="37"/>
      <c r="B189" s="482"/>
      <c r="C189" s="482"/>
      <c r="D189" s="482"/>
      <c r="E189" s="482"/>
      <c r="F189" s="482"/>
      <c r="G189" s="482"/>
      <c r="H189" s="482"/>
      <c r="I189" s="482"/>
      <c r="J189" s="482"/>
      <c r="K189" s="482"/>
      <c r="L189" s="482"/>
      <c r="M189" s="482"/>
      <c r="N189" s="482"/>
      <c r="O189" s="482"/>
      <c r="P189" s="482"/>
      <c r="Q189" s="482"/>
      <c r="R189" s="482"/>
      <c r="S189" s="482"/>
      <c r="T189" s="482"/>
      <c r="U189" s="482"/>
      <c r="V189" s="482"/>
      <c r="W189" s="482"/>
      <c r="X189" s="482"/>
      <c r="Y189" s="482"/>
      <c r="Z189" s="482"/>
      <c r="AA189" s="482"/>
    </row>
    <row r="190" ht="12.75" customHeight="1">
      <c r="A190" s="37"/>
      <c r="B190" s="482"/>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2"/>
      <c r="Z190" s="482"/>
      <c r="AA190" s="482"/>
    </row>
    <row r="191" ht="12.75" customHeight="1">
      <c r="A191" s="37"/>
      <c r="B191" s="482"/>
      <c r="C191" s="482"/>
      <c r="D191" s="482"/>
      <c r="E191" s="482"/>
      <c r="F191" s="482"/>
      <c r="G191" s="482"/>
      <c r="H191" s="482"/>
      <c r="I191" s="482"/>
      <c r="J191" s="482"/>
      <c r="K191" s="482"/>
      <c r="L191" s="482"/>
      <c r="M191" s="482"/>
      <c r="N191" s="482"/>
      <c r="O191" s="482"/>
      <c r="P191" s="482"/>
      <c r="Q191" s="482"/>
      <c r="R191" s="482"/>
      <c r="S191" s="482"/>
      <c r="T191" s="482"/>
      <c r="U191" s="482"/>
      <c r="V191" s="482"/>
      <c r="W191" s="482"/>
      <c r="X191" s="482"/>
      <c r="Y191" s="482"/>
      <c r="Z191" s="482"/>
      <c r="AA191" s="482"/>
    </row>
    <row r="192" ht="12.75" customHeight="1">
      <c r="A192" s="37"/>
      <c r="B192" s="482"/>
      <c r="C192" s="482"/>
      <c r="D192" s="482"/>
      <c r="E192" s="482"/>
      <c r="F192" s="482"/>
      <c r="G192" s="482"/>
      <c r="H192" s="482"/>
      <c r="I192" s="482"/>
      <c r="J192" s="482"/>
      <c r="K192" s="482"/>
      <c r="L192" s="482"/>
      <c r="M192" s="482"/>
      <c r="N192" s="482"/>
      <c r="O192" s="482"/>
      <c r="P192" s="482"/>
      <c r="Q192" s="482"/>
      <c r="R192" s="482"/>
      <c r="S192" s="482"/>
      <c r="T192" s="482"/>
      <c r="U192" s="482"/>
      <c r="V192" s="482"/>
      <c r="W192" s="482"/>
      <c r="X192" s="482"/>
      <c r="Y192" s="482"/>
      <c r="Z192" s="482"/>
      <c r="AA192" s="482"/>
    </row>
    <row r="193" ht="12.75" customHeight="1">
      <c r="A193" s="37"/>
      <c r="B193" s="482"/>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row>
    <row r="194" ht="12.75" customHeight="1">
      <c r="A194" s="37"/>
      <c r="B194" s="482"/>
      <c r="C194" s="482"/>
      <c r="D194" s="482"/>
      <c r="E194" s="482"/>
      <c r="F194" s="482"/>
      <c r="G194" s="482"/>
      <c r="H194" s="482"/>
      <c r="I194" s="482"/>
      <c r="J194" s="482"/>
      <c r="K194" s="482"/>
      <c r="L194" s="482"/>
      <c r="M194" s="482"/>
      <c r="N194" s="482"/>
      <c r="O194" s="482"/>
      <c r="P194" s="482"/>
      <c r="Q194" s="482"/>
      <c r="R194" s="482"/>
      <c r="S194" s="482"/>
      <c r="T194" s="482"/>
      <c r="U194" s="482"/>
      <c r="V194" s="482"/>
      <c r="W194" s="482"/>
      <c r="X194" s="482"/>
      <c r="Y194" s="482"/>
      <c r="Z194" s="482"/>
      <c r="AA194" s="482"/>
    </row>
    <row r="195" ht="12.75" customHeight="1">
      <c r="A195" s="37"/>
      <c r="B195" s="482"/>
      <c r="C195" s="482"/>
      <c r="D195" s="482"/>
      <c r="E195" s="482"/>
      <c r="F195" s="482"/>
      <c r="G195" s="482"/>
      <c r="H195" s="482"/>
      <c r="I195" s="482"/>
      <c r="J195" s="482"/>
      <c r="K195" s="482"/>
      <c r="L195" s="482"/>
      <c r="M195" s="482"/>
      <c r="N195" s="482"/>
      <c r="O195" s="482"/>
      <c r="P195" s="482"/>
      <c r="Q195" s="482"/>
      <c r="R195" s="482"/>
      <c r="S195" s="482"/>
      <c r="T195" s="482"/>
      <c r="U195" s="482"/>
      <c r="V195" s="482"/>
      <c r="W195" s="482"/>
      <c r="X195" s="482"/>
      <c r="Y195" s="482"/>
      <c r="Z195" s="482"/>
      <c r="AA195" s="482"/>
    </row>
    <row r="196" ht="12.75" customHeight="1">
      <c r="A196" s="37"/>
      <c r="B196" s="482"/>
      <c r="C196" s="482"/>
      <c r="D196" s="482"/>
      <c r="E196" s="482"/>
      <c r="F196" s="482"/>
      <c r="G196" s="482"/>
      <c r="H196" s="482"/>
      <c r="I196" s="482"/>
      <c r="J196" s="482"/>
      <c r="K196" s="482"/>
      <c r="L196" s="482"/>
      <c r="M196" s="482"/>
      <c r="N196" s="482"/>
      <c r="O196" s="482"/>
      <c r="P196" s="482"/>
      <c r="Q196" s="482"/>
      <c r="R196" s="482"/>
      <c r="S196" s="482"/>
      <c r="T196" s="482"/>
      <c r="U196" s="482"/>
      <c r="V196" s="482"/>
      <c r="W196" s="482"/>
      <c r="X196" s="482"/>
      <c r="Y196" s="482"/>
      <c r="Z196" s="482"/>
      <c r="AA196" s="482"/>
    </row>
    <row r="197" ht="12.75" customHeight="1">
      <c r="A197" s="37"/>
      <c r="B197" s="482"/>
      <c r="C197" s="482"/>
      <c r="D197" s="482"/>
      <c r="E197" s="482"/>
      <c r="F197" s="482"/>
      <c r="G197" s="482"/>
      <c r="H197" s="482"/>
      <c r="I197" s="482"/>
      <c r="J197" s="482"/>
      <c r="K197" s="482"/>
      <c r="L197" s="482"/>
      <c r="M197" s="482"/>
      <c r="N197" s="482"/>
      <c r="O197" s="482"/>
      <c r="P197" s="482"/>
      <c r="Q197" s="482"/>
      <c r="R197" s="482"/>
      <c r="S197" s="482"/>
      <c r="T197" s="482"/>
      <c r="U197" s="482"/>
      <c r="V197" s="482"/>
      <c r="W197" s="482"/>
      <c r="X197" s="482"/>
      <c r="Y197" s="482"/>
      <c r="Z197" s="482"/>
      <c r="AA197" s="482"/>
    </row>
    <row r="198" ht="12.75" customHeight="1">
      <c r="A198" s="37"/>
      <c r="B198" s="482"/>
      <c r="C198" s="482"/>
      <c r="D198" s="482"/>
      <c r="E198" s="482"/>
      <c r="F198" s="482"/>
      <c r="G198" s="482"/>
      <c r="H198" s="482"/>
      <c r="I198" s="482"/>
      <c r="J198" s="482"/>
      <c r="K198" s="482"/>
      <c r="L198" s="482"/>
      <c r="M198" s="482"/>
      <c r="N198" s="482"/>
      <c r="O198" s="482"/>
      <c r="P198" s="482"/>
      <c r="Q198" s="482"/>
      <c r="R198" s="482"/>
      <c r="S198" s="482"/>
      <c r="T198" s="482"/>
      <c r="U198" s="482"/>
      <c r="V198" s="482"/>
      <c r="W198" s="482"/>
      <c r="X198" s="482"/>
      <c r="Y198" s="482"/>
      <c r="Z198" s="482"/>
      <c r="AA198" s="482"/>
    </row>
    <row r="199" ht="12.75" customHeight="1">
      <c r="A199" s="37"/>
      <c r="B199" s="482"/>
      <c r="C199" s="482"/>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row>
    <row r="200" ht="12.75" customHeight="1">
      <c r="A200" s="37"/>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row>
    <row r="201" ht="12.75" customHeight="1">
      <c r="A201" s="37"/>
      <c r="B201" s="482"/>
      <c r="C201" s="482"/>
      <c r="D201" s="482"/>
      <c r="E201" s="482"/>
      <c r="F201" s="482"/>
      <c r="G201" s="482"/>
      <c r="H201" s="482"/>
      <c r="I201" s="482"/>
      <c r="J201" s="482"/>
      <c r="K201" s="482"/>
      <c r="L201" s="482"/>
      <c r="M201" s="482"/>
      <c r="N201" s="482"/>
      <c r="O201" s="482"/>
      <c r="P201" s="482"/>
      <c r="Q201" s="482"/>
      <c r="R201" s="482"/>
      <c r="S201" s="482"/>
      <c r="T201" s="482"/>
      <c r="U201" s="482"/>
      <c r="V201" s="482"/>
      <c r="W201" s="482"/>
      <c r="X201" s="482"/>
      <c r="Y201" s="482"/>
      <c r="Z201" s="482"/>
      <c r="AA201" s="482"/>
    </row>
    <row r="202" ht="12.75" customHeight="1">
      <c r="A202" s="37"/>
      <c r="B202" s="482"/>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482"/>
      <c r="Z202" s="482"/>
      <c r="AA202" s="482"/>
    </row>
    <row r="203" ht="12.75" customHeight="1">
      <c r="A203" s="37"/>
      <c r="B203" s="482"/>
      <c r="C203" s="482"/>
      <c r="D203" s="482"/>
      <c r="E203" s="482"/>
      <c r="F203" s="482"/>
      <c r="G203" s="482"/>
      <c r="H203" s="482"/>
      <c r="I203" s="482"/>
      <c r="J203" s="482"/>
      <c r="K203" s="482"/>
      <c r="L203" s="482"/>
      <c r="M203" s="482"/>
      <c r="N203" s="482"/>
      <c r="O203" s="482"/>
      <c r="P203" s="482"/>
      <c r="Q203" s="482"/>
      <c r="R203" s="482"/>
      <c r="S203" s="482"/>
      <c r="T203" s="482"/>
      <c r="U203" s="482"/>
      <c r="V203" s="482"/>
      <c r="W203" s="482"/>
      <c r="X203" s="482"/>
      <c r="Y203" s="482"/>
      <c r="Z203" s="482"/>
      <c r="AA203" s="482"/>
    </row>
    <row r="204" ht="12.75" customHeight="1">
      <c r="A204" s="37"/>
      <c r="B204" s="482"/>
      <c r="C204" s="482"/>
      <c r="D204" s="482"/>
      <c r="E204" s="482"/>
      <c r="F204" s="482"/>
      <c r="G204" s="482"/>
      <c r="H204" s="482"/>
      <c r="I204" s="482"/>
      <c r="J204" s="482"/>
      <c r="K204" s="482"/>
      <c r="L204" s="482"/>
      <c r="M204" s="482"/>
      <c r="N204" s="482"/>
      <c r="O204" s="482"/>
      <c r="P204" s="482"/>
      <c r="Q204" s="482"/>
      <c r="R204" s="482"/>
      <c r="S204" s="482"/>
      <c r="T204" s="482"/>
      <c r="U204" s="482"/>
      <c r="V204" s="482"/>
      <c r="W204" s="482"/>
      <c r="X204" s="482"/>
      <c r="Y204" s="482"/>
      <c r="Z204" s="482"/>
      <c r="AA204" s="482"/>
    </row>
    <row r="205" ht="12.75" customHeight="1">
      <c r="A205" s="37"/>
      <c r="B205" s="482"/>
      <c r="C205" s="482"/>
      <c r="D205" s="482"/>
      <c r="E205" s="482"/>
      <c r="F205" s="482"/>
      <c r="G205" s="482"/>
      <c r="H205" s="482"/>
      <c r="I205" s="482"/>
      <c r="J205" s="482"/>
      <c r="K205" s="482"/>
      <c r="L205" s="482"/>
      <c r="M205" s="482"/>
      <c r="N205" s="482"/>
      <c r="O205" s="482"/>
      <c r="P205" s="482"/>
      <c r="Q205" s="482"/>
      <c r="R205" s="482"/>
      <c r="S205" s="482"/>
      <c r="T205" s="482"/>
      <c r="U205" s="482"/>
      <c r="V205" s="482"/>
      <c r="W205" s="482"/>
      <c r="X205" s="482"/>
      <c r="Y205" s="482"/>
      <c r="Z205" s="482"/>
      <c r="AA205" s="482"/>
    </row>
    <row r="206" ht="12.75" customHeight="1">
      <c r="A206" s="37"/>
      <c r="B206" s="482"/>
      <c r="C206" s="482"/>
      <c r="D206" s="482"/>
      <c r="E206" s="482"/>
      <c r="F206" s="482"/>
      <c r="G206" s="482"/>
      <c r="H206" s="482"/>
      <c r="I206" s="482"/>
      <c r="J206" s="482"/>
      <c r="K206" s="482"/>
      <c r="L206" s="482"/>
      <c r="M206" s="482"/>
      <c r="N206" s="482"/>
      <c r="O206" s="482"/>
      <c r="P206" s="482"/>
      <c r="Q206" s="482"/>
      <c r="R206" s="482"/>
      <c r="S206" s="482"/>
      <c r="T206" s="482"/>
      <c r="U206" s="482"/>
      <c r="V206" s="482"/>
      <c r="W206" s="482"/>
      <c r="X206" s="482"/>
      <c r="Y206" s="482"/>
      <c r="Z206" s="482"/>
      <c r="AA206" s="482"/>
    </row>
    <row r="207" ht="12.75" customHeight="1">
      <c r="A207" s="37"/>
      <c r="B207" s="482"/>
      <c r="C207" s="482"/>
      <c r="D207" s="482"/>
      <c r="E207" s="482"/>
      <c r="F207" s="482"/>
      <c r="G207" s="482"/>
      <c r="H207" s="482"/>
      <c r="I207" s="482"/>
      <c r="J207" s="482"/>
      <c r="K207" s="482"/>
      <c r="L207" s="482"/>
      <c r="M207" s="482"/>
      <c r="N207" s="482"/>
      <c r="O207" s="482"/>
      <c r="P207" s="482"/>
      <c r="Q207" s="482"/>
      <c r="R207" s="482"/>
      <c r="S207" s="482"/>
      <c r="T207" s="482"/>
      <c r="U207" s="482"/>
      <c r="V207" s="482"/>
      <c r="W207" s="482"/>
      <c r="X207" s="482"/>
      <c r="Y207" s="482"/>
      <c r="Z207" s="482"/>
      <c r="AA207" s="482"/>
    </row>
    <row r="208" ht="12.75" customHeight="1">
      <c r="A208" s="37"/>
      <c r="B208" s="482"/>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row>
    <row r="209" ht="12.75" customHeight="1">
      <c r="A209" s="37"/>
      <c r="B209" s="482"/>
      <c r="C209" s="482"/>
      <c r="D209" s="482"/>
      <c r="E209" s="482"/>
      <c r="F209" s="482"/>
      <c r="G209" s="482"/>
      <c r="H209" s="482"/>
      <c r="I209" s="482"/>
      <c r="J209" s="482"/>
      <c r="K209" s="482"/>
      <c r="L209" s="482"/>
      <c r="M209" s="482"/>
      <c r="N209" s="482"/>
      <c r="O209" s="482"/>
      <c r="P209" s="482"/>
      <c r="Q209" s="482"/>
      <c r="R209" s="482"/>
      <c r="S209" s="482"/>
      <c r="T209" s="482"/>
      <c r="U209" s="482"/>
      <c r="V209" s="482"/>
      <c r="W209" s="482"/>
      <c r="X209" s="482"/>
      <c r="Y209" s="482"/>
      <c r="Z209" s="482"/>
      <c r="AA209" s="482"/>
    </row>
    <row r="210" ht="12.75" customHeight="1">
      <c r="A210" s="37"/>
      <c r="B210" s="482"/>
      <c r="C210" s="482"/>
      <c r="D210" s="482"/>
      <c r="E210" s="482"/>
      <c r="F210" s="482"/>
      <c r="G210" s="482"/>
      <c r="H210" s="482"/>
      <c r="I210" s="482"/>
      <c r="J210" s="482"/>
      <c r="K210" s="482"/>
      <c r="L210" s="482"/>
      <c r="M210" s="482"/>
      <c r="N210" s="482"/>
      <c r="O210" s="482"/>
      <c r="P210" s="482"/>
      <c r="Q210" s="482"/>
      <c r="R210" s="482"/>
      <c r="S210" s="482"/>
      <c r="T210" s="482"/>
      <c r="U210" s="482"/>
      <c r="V210" s="482"/>
      <c r="W210" s="482"/>
      <c r="X210" s="482"/>
      <c r="Y210" s="482"/>
      <c r="Z210" s="482"/>
      <c r="AA210" s="482"/>
    </row>
    <row r="211" ht="12.75" customHeight="1">
      <c r="A211" s="37"/>
      <c r="B211" s="482"/>
      <c r="C211" s="482"/>
      <c r="D211" s="482"/>
      <c r="E211" s="482"/>
      <c r="F211" s="482"/>
      <c r="G211" s="482"/>
      <c r="H211" s="482"/>
      <c r="I211" s="482"/>
      <c r="J211" s="482"/>
      <c r="K211" s="482"/>
      <c r="L211" s="482"/>
      <c r="M211" s="482"/>
      <c r="N211" s="482"/>
      <c r="O211" s="482"/>
      <c r="P211" s="482"/>
      <c r="Q211" s="482"/>
      <c r="R211" s="482"/>
      <c r="S211" s="482"/>
      <c r="T211" s="482"/>
      <c r="U211" s="482"/>
      <c r="V211" s="482"/>
      <c r="W211" s="482"/>
      <c r="X211" s="482"/>
      <c r="Y211" s="482"/>
      <c r="Z211" s="482"/>
      <c r="AA211" s="482"/>
    </row>
    <row r="212" ht="12.75" customHeight="1">
      <c r="A212" s="37"/>
      <c r="B212" s="482"/>
      <c r="C212" s="482"/>
      <c r="D212" s="482"/>
      <c r="E212" s="482"/>
      <c r="F212" s="482"/>
      <c r="G212" s="482"/>
      <c r="H212" s="482"/>
      <c r="I212" s="482"/>
      <c r="J212" s="482"/>
      <c r="K212" s="482"/>
      <c r="L212" s="482"/>
      <c r="M212" s="482"/>
      <c r="N212" s="482"/>
      <c r="O212" s="482"/>
      <c r="P212" s="482"/>
      <c r="Q212" s="482"/>
      <c r="R212" s="482"/>
      <c r="S212" s="482"/>
      <c r="T212" s="482"/>
      <c r="U212" s="482"/>
      <c r="V212" s="482"/>
      <c r="W212" s="482"/>
      <c r="X212" s="482"/>
      <c r="Y212" s="482"/>
      <c r="Z212" s="482"/>
      <c r="AA212" s="482"/>
    </row>
    <row r="213" ht="12.75" customHeight="1">
      <c r="A213" s="37"/>
      <c r="B213" s="482"/>
      <c r="C213" s="482"/>
      <c r="D213" s="482"/>
      <c r="E213" s="482"/>
      <c r="F213" s="482"/>
      <c r="G213" s="482"/>
      <c r="H213" s="482"/>
      <c r="I213" s="482"/>
      <c r="J213" s="482"/>
      <c r="K213" s="482"/>
      <c r="L213" s="482"/>
      <c r="M213" s="482"/>
      <c r="N213" s="482"/>
      <c r="O213" s="482"/>
      <c r="P213" s="482"/>
      <c r="Q213" s="482"/>
      <c r="R213" s="482"/>
      <c r="S213" s="482"/>
      <c r="T213" s="482"/>
      <c r="U213" s="482"/>
      <c r="V213" s="482"/>
      <c r="W213" s="482"/>
      <c r="X213" s="482"/>
      <c r="Y213" s="482"/>
      <c r="Z213" s="482"/>
      <c r="AA213" s="482"/>
    </row>
    <row r="214" ht="12.75" customHeight="1">
      <c r="A214" s="37"/>
      <c r="B214" s="482"/>
      <c r="C214" s="482"/>
      <c r="D214" s="482"/>
      <c r="E214" s="482"/>
      <c r="F214" s="482"/>
      <c r="G214" s="482"/>
      <c r="H214" s="482"/>
      <c r="I214" s="482"/>
      <c r="J214" s="482"/>
      <c r="K214" s="482"/>
      <c r="L214" s="482"/>
      <c r="M214" s="482"/>
      <c r="N214" s="482"/>
      <c r="O214" s="482"/>
      <c r="P214" s="482"/>
      <c r="Q214" s="482"/>
      <c r="R214" s="482"/>
      <c r="S214" s="482"/>
      <c r="T214" s="482"/>
      <c r="U214" s="482"/>
      <c r="V214" s="482"/>
      <c r="W214" s="482"/>
      <c r="X214" s="482"/>
      <c r="Y214" s="482"/>
      <c r="Z214" s="482"/>
      <c r="AA214" s="482"/>
    </row>
    <row r="215" ht="12.75" customHeight="1">
      <c r="A215" s="37"/>
      <c r="B215" s="482"/>
      <c r="C215" s="482"/>
      <c r="D215" s="482"/>
      <c r="E215" s="482"/>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row>
    <row r="216" ht="12.75" customHeight="1">
      <c r="A216" s="37"/>
      <c r="B216" s="482"/>
      <c r="C216" s="482"/>
      <c r="D216" s="482"/>
      <c r="E216" s="482"/>
      <c r="F216" s="482"/>
      <c r="G216" s="482"/>
      <c r="H216" s="482"/>
      <c r="I216" s="482"/>
      <c r="J216" s="482"/>
      <c r="K216" s="482"/>
      <c r="L216" s="482"/>
      <c r="M216" s="482"/>
      <c r="N216" s="482"/>
      <c r="O216" s="482"/>
      <c r="P216" s="482"/>
      <c r="Q216" s="482"/>
      <c r="R216" s="482"/>
      <c r="S216" s="482"/>
      <c r="T216" s="482"/>
      <c r="U216" s="482"/>
      <c r="V216" s="482"/>
      <c r="W216" s="482"/>
      <c r="X216" s="482"/>
      <c r="Y216" s="482"/>
      <c r="Z216" s="482"/>
      <c r="AA216" s="482"/>
    </row>
    <row r="217" ht="12.75" customHeight="1">
      <c r="A217" s="37"/>
      <c r="B217" s="482"/>
      <c r="C217" s="482"/>
      <c r="D217" s="482"/>
      <c r="E217" s="482"/>
      <c r="F217" s="482"/>
      <c r="G217" s="482"/>
      <c r="H217" s="482"/>
      <c r="I217" s="482"/>
      <c r="J217" s="482"/>
      <c r="K217" s="482"/>
      <c r="L217" s="482"/>
      <c r="M217" s="482"/>
      <c r="N217" s="482"/>
      <c r="O217" s="482"/>
      <c r="P217" s="482"/>
      <c r="Q217" s="482"/>
      <c r="R217" s="482"/>
      <c r="S217" s="482"/>
      <c r="T217" s="482"/>
      <c r="U217" s="482"/>
      <c r="V217" s="482"/>
      <c r="W217" s="482"/>
      <c r="X217" s="482"/>
      <c r="Y217" s="482"/>
      <c r="Z217" s="482"/>
      <c r="AA217" s="482"/>
    </row>
    <row r="218" ht="12.75" customHeight="1">
      <c r="A218" s="37"/>
      <c r="B218" s="482"/>
      <c r="C218" s="482"/>
      <c r="D218" s="482"/>
      <c r="E218" s="482"/>
      <c r="F218" s="482"/>
      <c r="G218" s="482"/>
      <c r="H218" s="482"/>
      <c r="I218" s="482"/>
      <c r="J218" s="482"/>
      <c r="K218" s="482"/>
      <c r="L218" s="482"/>
      <c r="M218" s="482"/>
      <c r="N218" s="482"/>
      <c r="O218" s="482"/>
      <c r="P218" s="482"/>
      <c r="Q218" s="482"/>
      <c r="R218" s="482"/>
      <c r="S218" s="482"/>
      <c r="T218" s="482"/>
      <c r="U218" s="482"/>
      <c r="V218" s="482"/>
      <c r="W218" s="482"/>
      <c r="X218" s="482"/>
      <c r="Y218" s="482"/>
      <c r="Z218" s="482"/>
      <c r="AA218" s="482"/>
    </row>
    <row r="219" ht="12.75" customHeight="1">
      <c r="A219" s="37"/>
      <c r="B219" s="482"/>
      <c r="C219" s="482"/>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row>
    <row r="220" ht="12.75" customHeight="1">
      <c r="A220" s="37"/>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row>
    <row r="221" ht="12.75" customHeight="1">
      <c r="A221" s="37"/>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row>
    <row r="222" ht="12.75" customHeight="1">
      <c r="A222" s="37"/>
      <c r="B222" s="482"/>
      <c r="C222" s="482"/>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row>
    <row r="223" ht="12.75" customHeight="1">
      <c r="A223" s="37"/>
      <c r="B223" s="482"/>
      <c r="C223" s="482"/>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row>
    <row r="224" ht="12.75" customHeight="1">
      <c r="A224" s="37"/>
      <c r="B224" s="482"/>
      <c r="C224" s="482"/>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row>
    <row r="225" ht="12.75" customHeight="1">
      <c r="A225" s="37"/>
      <c r="B225" s="482"/>
      <c r="C225" s="482"/>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row>
    <row r="226" ht="12.75" customHeight="1">
      <c r="A226" s="37"/>
      <c r="B226" s="482"/>
      <c r="C226" s="482"/>
      <c r="D226" s="482"/>
      <c r="E226" s="482"/>
      <c r="F226" s="482"/>
      <c r="G226" s="482"/>
      <c r="H226" s="482"/>
      <c r="I226" s="482"/>
      <c r="J226" s="482"/>
      <c r="K226" s="482"/>
      <c r="L226" s="482"/>
      <c r="M226" s="482"/>
      <c r="N226" s="482"/>
      <c r="O226" s="482"/>
      <c r="P226" s="482"/>
      <c r="Q226" s="482"/>
      <c r="R226" s="482"/>
      <c r="S226" s="482"/>
      <c r="T226" s="482"/>
      <c r="U226" s="482"/>
      <c r="V226" s="482"/>
      <c r="W226" s="482"/>
      <c r="X226" s="482"/>
      <c r="Y226" s="482"/>
      <c r="Z226" s="482"/>
      <c r="AA226" s="482"/>
    </row>
    <row r="227" ht="12.75" customHeight="1">
      <c r="A227" s="37"/>
      <c r="B227" s="482"/>
      <c r="C227" s="482"/>
      <c r="D227" s="482"/>
      <c r="E227" s="482"/>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row>
    <row r="228" ht="12.75" customHeight="1">
      <c r="A228" s="37"/>
      <c r="B228" s="482"/>
      <c r="C228" s="482"/>
      <c r="D228" s="482"/>
      <c r="E228" s="482"/>
      <c r="F228" s="482"/>
      <c r="G228" s="482"/>
      <c r="H228" s="482"/>
      <c r="I228" s="482"/>
      <c r="J228" s="482"/>
      <c r="K228" s="482"/>
      <c r="L228" s="482"/>
      <c r="M228" s="482"/>
      <c r="N228" s="482"/>
      <c r="O228" s="482"/>
      <c r="P228" s="482"/>
      <c r="Q228" s="482"/>
      <c r="R228" s="482"/>
      <c r="S228" s="482"/>
      <c r="T228" s="482"/>
      <c r="U228" s="482"/>
      <c r="V228" s="482"/>
      <c r="W228" s="482"/>
      <c r="X228" s="482"/>
      <c r="Y228" s="482"/>
      <c r="Z228" s="482"/>
      <c r="AA228" s="482"/>
    </row>
    <row r="229" ht="12.75" customHeight="1">
      <c r="A229" s="37"/>
      <c r="B229" s="482"/>
      <c r="C229" s="482"/>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row>
    <row r="230" ht="12.75" customHeight="1">
      <c r="A230" s="37"/>
      <c r="B230" s="482"/>
      <c r="C230" s="482"/>
      <c r="D230" s="482"/>
      <c r="E230" s="482"/>
      <c r="F230" s="482"/>
      <c r="G230" s="482"/>
      <c r="H230" s="482"/>
      <c r="I230" s="482"/>
      <c r="J230" s="482"/>
      <c r="K230" s="482"/>
      <c r="L230" s="482"/>
      <c r="M230" s="482"/>
      <c r="N230" s="482"/>
      <c r="O230" s="482"/>
      <c r="P230" s="482"/>
      <c r="Q230" s="482"/>
      <c r="R230" s="482"/>
      <c r="S230" s="482"/>
      <c r="T230" s="482"/>
      <c r="U230" s="482"/>
      <c r="V230" s="482"/>
      <c r="W230" s="482"/>
      <c r="X230" s="482"/>
      <c r="Y230" s="482"/>
      <c r="Z230" s="482"/>
      <c r="AA230" s="482"/>
    </row>
    <row r="231" ht="12.75" customHeight="1">
      <c r="A231" s="37"/>
      <c r="B231" s="482"/>
      <c r="C231" s="482"/>
      <c r="D231" s="482"/>
      <c r="E231" s="482"/>
      <c r="F231" s="482"/>
      <c r="G231" s="482"/>
      <c r="H231" s="482"/>
      <c r="I231" s="482"/>
      <c r="J231" s="482"/>
      <c r="K231" s="482"/>
      <c r="L231" s="482"/>
      <c r="M231" s="482"/>
      <c r="N231" s="482"/>
      <c r="O231" s="482"/>
      <c r="P231" s="482"/>
      <c r="Q231" s="482"/>
      <c r="R231" s="482"/>
      <c r="S231" s="482"/>
      <c r="T231" s="482"/>
      <c r="U231" s="482"/>
      <c r="V231" s="482"/>
      <c r="W231" s="482"/>
      <c r="X231" s="482"/>
      <c r="Y231" s="482"/>
      <c r="Z231" s="482"/>
      <c r="AA231" s="482"/>
    </row>
    <row r="232" ht="12.75" customHeight="1">
      <c r="A232" s="37"/>
      <c r="B232" s="482"/>
      <c r="C232" s="482"/>
      <c r="D232" s="482"/>
      <c r="E232" s="482"/>
      <c r="F232" s="482"/>
      <c r="G232" s="482"/>
      <c r="H232" s="482"/>
      <c r="I232" s="482"/>
      <c r="J232" s="482"/>
      <c r="K232" s="482"/>
      <c r="L232" s="482"/>
      <c r="M232" s="482"/>
      <c r="N232" s="482"/>
      <c r="O232" s="482"/>
      <c r="P232" s="482"/>
      <c r="Q232" s="482"/>
      <c r="R232" s="482"/>
      <c r="S232" s="482"/>
      <c r="T232" s="482"/>
      <c r="U232" s="482"/>
      <c r="V232" s="482"/>
      <c r="W232" s="482"/>
      <c r="X232" s="482"/>
      <c r="Y232" s="482"/>
      <c r="Z232" s="482"/>
      <c r="AA232" s="482"/>
    </row>
    <row r="233" ht="12.75" customHeight="1">
      <c r="A233" s="37"/>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row>
    <row r="234" ht="12.75" customHeight="1">
      <c r="A234" s="37"/>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row>
    <row r="235" ht="12.75" customHeight="1">
      <c r="A235" s="37"/>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row>
    <row r="236" ht="12.75" customHeight="1">
      <c r="A236" s="37"/>
      <c r="B236" s="482"/>
      <c r="C236" s="482"/>
      <c r="D236" s="482"/>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row>
    <row r="237" ht="12.75" customHeight="1">
      <c r="A237" s="37"/>
      <c r="B237" s="482"/>
      <c r="C237" s="482"/>
      <c r="D237" s="482"/>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row>
    <row r="238" ht="12.75" customHeight="1">
      <c r="A238" s="37"/>
      <c r="B238" s="482"/>
      <c r="C238" s="482"/>
      <c r="D238" s="482"/>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row>
    <row r="239" ht="12.75" customHeight="1">
      <c r="A239" s="37"/>
      <c r="B239" s="482"/>
      <c r="C239" s="482"/>
      <c r="D239" s="482"/>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row>
    <row r="240" ht="12.75" customHeight="1">
      <c r="A240" s="37"/>
      <c r="B240" s="482"/>
      <c r="C240" s="482"/>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row>
    <row r="241" ht="12.75" customHeight="1">
      <c r="A241" s="37"/>
      <c r="B241" s="482"/>
      <c r="C241" s="482"/>
      <c r="D241" s="482"/>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row>
    <row r="242" ht="12.75" customHeight="1">
      <c r="A242" s="37"/>
      <c r="B242" s="482"/>
      <c r="C242" s="482"/>
      <c r="D242" s="482"/>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row>
    <row r="243" ht="12.75" customHeight="1">
      <c r="A243" s="37"/>
      <c r="B243" s="482"/>
      <c r="C243" s="482"/>
      <c r="D243" s="482"/>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row>
    <row r="244" ht="12.75" customHeight="1">
      <c r="A244" s="37"/>
      <c r="B244" s="482"/>
      <c r="C244" s="482"/>
      <c r="D244" s="482"/>
      <c r="E244" s="482"/>
      <c r="F244" s="482"/>
      <c r="G244" s="482"/>
      <c r="H244" s="482"/>
      <c r="I244" s="482"/>
      <c r="J244" s="482"/>
      <c r="K244" s="482"/>
      <c r="L244" s="482"/>
      <c r="M244" s="482"/>
      <c r="N244" s="482"/>
      <c r="O244" s="482"/>
      <c r="P244" s="482"/>
      <c r="Q244" s="482"/>
      <c r="R244" s="482"/>
      <c r="S244" s="482"/>
      <c r="T244" s="482"/>
      <c r="U244" s="482"/>
      <c r="V244" s="482"/>
      <c r="W244" s="482"/>
      <c r="X244" s="482"/>
      <c r="Y244" s="482"/>
      <c r="Z244" s="482"/>
      <c r="AA244" s="482"/>
    </row>
    <row r="245" ht="12.75" customHeight="1">
      <c r="A245" s="37"/>
      <c r="B245" s="482"/>
      <c r="C245" s="482"/>
      <c r="D245" s="482"/>
      <c r="E245" s="482"/>
      <c r="F245" s="482"/>
      <c r="G245" s="482"/>
      <c r="H245" s="482"/>
      <c r="I245" s="482"/>
      <c r="J245" s="482"/>
      <c r="K245" s="482"/>
      <c r="L245" s="482"/>
      <c r="M245" s="482"/>
      <c r="N245" s="482"/>
      <c r="O245" s="482"/>
      <c r="P245" s="482"/>
      <c r="Q245" s="482"/>
      <c r="R245" s="482"/>
      <c r="S245" s="482"/>
      <c r="T245" s="482"/>
      <c r="U245" s="482"/>
      <c r="V245" s="482"/>
      <c r="W245" s="482"/>
      <c r="X245" s="482"/>
      <c r="Y245" s="482"/>
      <c r="Z245" s="482"/>
      <c r="AA245" s="482"/>
    </row>
    <row r="246" ht="12.75" customHeight="1">
      <c r="A246" s="37"/>
      <c r="B246" s="482"/>
      <c r="C246" s="482"/>
      <c r="D246" s="482"/>
      <c r="E246" s="482"/>
      <c r="F246" s="482"/>
      <c r="G246" s="482"/>
      <c r="H246" s="482"/>
      <c r="I246" s="482"/>
      <c r="J246" s="482"/>
      <c r="K246" s="482"/>
      <c r="L246" s="482"/>
      <c r="M246" s="482"/>
      <c r="N246" s="482"/>
      <c r="O246" s="482"/>
      <c r="P246" s="482"/>
      <c r="Q246" s="482"/>
      <c r="R246" s="482"/>
      <c r="S246" s="482"/>
      <c r="T246" s="482"/>
      <c r="U246" s="482"/>
      <c r="V246" s="482"/>
      <c r="W246" s="482"/>
      <c r="X246" s="482"/>
      <c r="Y246" s="482"/>
      <c r="Z246" s="482"/>
      <c r="AA246" s="482"/>
    </row>
    <row r="247" ht="12.75" customHeight="1">
      <c r="A247" s="37"/>
      <c r="B247" s="482"/>
      <c r="C247" s="482"/>
      <c r="D247" s="482"/>
      <c r="E247" s="482"/>
      <c r="F247" s="482"/>
      <c r="G247" s="482"/>
      <c r="H247" s="482"/>
      <c r="I247" s="482"/>
      <c r="J247" s="482"/>
      <c r="K247" s="482"/>
      <c r="L247" s="482"/>
      <c r="M247" s="482"/>
      <c r="N247" s="482"/>
      <c r="O247" s="482"/>
      <c r="P247" s="482"/>
      <c r="Q247" s="482"/>
      <c r="R247" s="482"/>
      <c r="S247" s="482"/>
      <c r="T247" s="482"/>
      <c r="U247" s="482"/>
      <c r="V247" s="482"/>
      <c r="W247" s="482"/>
      <c r="X247" s="482"/>
      <c r="Y247" s="482"/>
      <c r="Z247" s="482"/>
      <c r="AA247" s="482"/>
    </row>
    <row r="248" ht="12.75" customHeight="1">
      <c r="A248" s="37"/>
      <c r="B248" s="482"/>
      <c r="C248" s="482"/>
      <c r="D248" s="482"/>
      <c r="E248" s="482"/>
      <c r="F248" s="482"/>
      <c r="G248" s="482"/>
      <c r="H248" s="482"/>
      <c r="I248" s="482"/>
      <c r="J248" s="482"/>
      <c r="K248" s="482"/>
      <c r="L248" s="482"/>
      <c r="M248" s="482"/>
      <c r="N248" s="482"/>
      <c r="O248" s="482"/>
      <c r="P248" s="482"/>
      <c r="Q248" s="482"/>
      <c r="R248" s="482"/>
      <c r="S248" s="482"/>
      <c r="T248" s="482"/>
      <c r="U248" s="482"/>
      <c r="V248" s="482"/>
      <c r="W248" s="482"/>
      <c r="X248" s="482"/>
      <c r="Y248" s="482"/>
      <c r="Z248" s="482"/>
      <c r="AA248" s="482"/>
    </row>
    <row r="249" ht="12.75" customHeight="1">
      <c r="A249" s="37"/>
      <c r="B249" s="482"/>
      <c r="C249" s="482"/>
      <c r="D249" s="482"/>
      <c r="E249" s="482"/>
      <c r="F249" s="482"/>
      <c r="G249" s="482"/>
      <c r="H249" s="482"/>
      <c r="I249" s="482"/>
      <c r="J249" s="482"/>
      <c r="K249" s="482"/>
      <c r="L249" s="482"/>
      <c r="M249" s="482"/>
      <c r="N249" s="482"/>
      <c r="O249" s="482"/>
      <c r="P249" s="482"/>
      <c r="Q249" s="482"/>
      <c r="R249" s="482"/>
      <c r="S249" s="482"/>
      <c r="T249" s="482"/>
      <c r="U249" s="482"/>
      <c r="V249" s="482"/>
      <c r="W249" s="482"/>
      <c r="X249" s="482"/>
      <c r="Y249" s="482"/>
      <c r="Z249" s="482"/>
      <c r="AA249" s="482"/>
    </row>
    <row r="250" ht="12.75" customHeight="1">
      <c r="A250" s="37"/>
      <c r="B250" s="482"/>
      <c r="C250" s="482"/>
      <c r="D250" s="482"/>
      <c r="E250" s="482"/>
      <c r="F250" s="482"/>
      <c r="G250" s="482"/>
      <c r="H250" s="482"/>
      <c r="I250" s="482"/>
      <c r="J250" s="482"/>
      <c r="K250" s="482"/>
      <c r="L250" s="482"/>
      <c r="M250" s="482"/>
      <c r="N250" s="482"/>
      <c r="O250" s="482"/>
      <c r="P250" s="482"/>
      <c r="Q250" s="482"/>
      <c r="R250" s="482"/>
      <c r="S250" s="482"/>
      <c r="T250" s="482"/>
      <c r="U250" s="482"/>
      <c r="V250" s="482"/>
      <c r="W250" s="482"/>
      <c r="X250" s="482"/>
      <c r="Y250" s="482"/>
      <c r="Z250" s="482"/>
      <c r="AA250" s="482"/>
    </row>
    <row r="251" ht="12.75" customHeight="1">
      <c r="A251" s="37"/>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row>
    <row r="252" ht="12.75" customHeight="1">
      <c r="A252" s="37"/>
      <c r="B252" s="482"/>
      <c r="C252" s="482"/>
      <c r="D252" s="482"/>
      <c r="E252" s="482"/>
      <c r="F252" s="482"/>
      <c r="G252" s="482"/>
      <c r="H252" s="482"/>
      <c r="I252" s="482"/>
      <c r="J252" s="482"/>
      <c r="K252" s="482"/>
      <c r="L252" s="482"/>
      <c r="M252" s="482"/>
      <c r="N252" s="482"/>
      <c r="O252" s="482"/>
      <c r="P252" s="482"/>
      <c r="Q252" s="482"/>
      <c r="R252" s="482"/>
      <c r="S252" s="482"/>
      <c r="T252" s="482"/>
      <c r="U252" s="482"/>
      <c r="V252" s="482"/>
      <c r="W252" s="482"/>
      <c r="X252" s="482"/>
      <c r="Y252" s="482"/>
      <c r="Z252" s="482"/>
      <c r="AA252" s="482"/>
    </row>
    <row r="253" ht="12.75" customHeight="1">
      <c r="A253" s="37"/>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row>
    <row r="254" ht="12.75" customHeight="1">
      <c r="A254" s="37"/>
      <c r="B254" s="482"/>
      <c r="C254" s="482"/>
      <c r="D254" s="482"/>
      <c r="E254" s="482"/>
      <c r="F254" s="482"/>
      <c r="G254" s="482"/>
      <c r="H254" s="482"/>
      <c r="I254" s="482"/>
      <c r="J254" s="482"/>
      <c r="K254" s="482"/>
      <c r="L254" s="482"/>
      <c r="M254" s="482"/>
      <c r="N254" s="482"/>
      <c r="O254" s="482"/>
      <c r="P254" s="482"/>
      <c r="Q254" s="482"/>
      <c r="R254" s="482"/>
      <c r="S254" s="482"/>
      <c r="T254" s="482"/>
      <c r="U254" s="482"/>
      <c r="V254" s="482"/>
      <c r="W254" s="482"/>
      <c r="X254" s="482"/>
      <c r="Y254" s="482"/>
      <c r="Z254" s="482"/>
      <c r="AA254" s="482"/>
    </row>
    <row r="255" ht="12.75" customHeight="1">
      <c r="A255" s="37"/>
      <c r="B255" s="482"/>
      <c r="C255" s="482"/>
      <c r="D255" s="482"/>
      <c r="E255" s="482"/>
      <c r="F255" s="482"/>
      <c r="G255" s="482"/>
      <c r="H255" s="482"/>
      <c r="I255" s="482"/>
      <c r="J255" s="482"/>
      <c r="K255" s="482"/>
      <c r="L255" s="482"/>
      <c r="M255" s="482"/>
      <c r="N255" s="482"/>
      <c r="O255" s="482"/>
      <c r="P255" s="482"/>
      <c r="Q255" s="482"/>
      <c r="R255" s="482"/>
      <c r="S255" s="482"/>
      <c r="T255" s="482"/>
      <c r="U255" s="482"/>
      <c r="V255" s="482"/>
      <c r="W255" s="482"/>
      <c r="X255" s="482"/>
      <c r="Y255" s="482"/>
      <c r="Z255" s="482"/>
      <c r="AA255" s="482"/>
    </row>
    <row r="256" ht="12.75" customHeight="1">
      <c r="A256" s="37"/>
      <c r="B256" s="482"/>
      <c r="C256" s="482"/>
      <c r="D256" s="482"/>
      <c r="E256" s="482"/>
      <c r="F256" s="482"/>
      <c r="G256" s="482"/>
      <c r="H256" s="482"/>
      <c r="I256" s="482"/>
      <c r="J256" s="482"/>
      <c r="K256" s="482"/>
      <c r="L256" s="482"/>
      <c r="M256" s="482"/>
      <c r="N256" s="482"/>
      <c r="O256" s="482"/>
      <c r="P256" s="482"/>
      <c r="Q256" s="482"/>
      <c r="R256" s="482"/>
      <c r="S256" s="482"/>
      <c r="T256" s="482"/>
      <c r="U256" s="482"/>
      <c r="V256" s="482"/>
      <c r="W256" s="482"/>
      <c r="X256" s="482"/>
      <c r="Y256" s="482"/>
      <c r="Z256" s="482"/>
      <c r="AA256" s="482"/>
    </row>
    <row r="257" ht="12.75" customHeight="1">
      <c r="A257" s="37"/>
      <c r="B257" s="482"/>
      <c r="C257" s="482"/>
      <c r="D257" s="482"/>
      <c r="E257" s="482"/>
      <c r="F257" s="482"/>
      <c r="G257" s="482"/>
      <c r="H257" s="482"/>
      <c r="I257" s="482"/>
      <c r="J257" s="482"/>
      <c r="K257" s="482"/>
      <c r="L257" s="482"/>
      <c r="M257" s="482"/>
      <c r="N257" s="482"/>
      <c r="O257" s="482"/>
      <c r="P257" s="482"/>
      <c r="Q257" s="482"/>
      <c r="R257" s="482"/>
      <c r="S257" s="482"/>
      <c r="T257" s="482"/>
      <c r="U257" s="482"/>
      <c r="V257" s="482"/>
      <c r="W257" s="482"/>
      <c r="X257" s="482"/>
      <c r="Y257" s="482"/>
      <c r="Z257" s="482"/>
      <c r="AA257" s="482"/>
    </row>
    <row r="258" ht="12.75" customHeight="1">
      <c r="A258" s="37"/>
      <c r="B258" s="482"/>
      <c r="C258" s="482"/>
      <c r="D258" s="482"/>
      <c r="E258" s="482"/>
      <c r="F258" s="482"/>
      <c r="G258" s="482"/>
      <c r="H258" s="482"/>
      <c r="I258" s="482"/>
      <c r="J258" s="482"/>
      <c r="K258" s="482"/>
      <c r="L258" s="482"/>
      <c r="M258" s="482"/>
      <c r="N258" s="482"/>
      <c r="O258" s="482"/>
      <c r="P258" s="482"/>
      <c r="Q258" s="482"/>
      <c r="R258" s="482"/>
      <c r="S258" s="482"/>
      <c r="T258" s="482"/>
      <c r="U258" s="482"/>
      <c r="V258" s="482"/>
      <c r="W258" s="482"/>
      <c r="X258" s="482"/>
      <c r="Y258" s="482"/>
      <c r="Z258" s="482"/>
      <c r="AA258" s="482"/>
    </row>
    <row r="259" ht="12.75" customHeight="1">
      <c r="A259" s="37"/>
      <c r="B259" s="482"/>
      <c r="C259" s="482"/>
      <c r="D259" s="482"/>
      <c r="E259" s="482"/>
      <c r="F259" s="482"/>
      <c r="G259" s="482"/>
      <c r="H259" s="482"/>
      <c r="I259" s="482"/>
      <c r="J259" s="482"/>
      <c r="K259" s="482"/>
      <c r="L259" s="482"/>
      <c r="M259" s="482"/>
      <c r="N259" s="482"/>
      <c r="O259" s="482"/>
      <c r="P259" s="482"/>
      <c r="Q259" s="482"/>
      <c r="R259" s="482"/>
      <c r="S259" s="482"/>
      <c r="T259" s="482"/>
      <c r="U259" s="482"/>
      <c r="V259" s="482"/>
      <c r="W259" s="482"/>
      <c r="X259" s="482"/>
      <c r="Y259" s="482"/>
      <c r="Z259" s="482"/>
      <c r="AA259" s="482"/>
    </row>
    <row r="260" ht="12.75" customHeight="1">
      <c r="A260" s="37"/>
      <c r="B260" s="482"/>
      <c r="C260" s="482"/>
      <c r="D260" s="482"/>
      <c r="E260" s="482"/>
      <c r="F260" s="482"/>
      <c r="G260" s="482"/>
      <c r="H260" s="482"/>
      <c r="I260" s="482"/>
      <c r="J260" s="482"/>
      <c r="K260" s="482"/>
      <c r="L260" s="482"/>
      <c r="M260" s="482"/>
      <c r="N260" s="482"/>
      <c r="O260" s="482"/>
      <c r="P260" s="482"/>
      <c r="Q260" s="482"/>
      <c r="R260" s="482"/>
      <c r="S260" s="482"/>
      <c r="T260" s="482"/>
      <c r="U260" s="482"/>
      <c r="V260" s="482"/>
      <c r="W260" s="482"/>
      <c r="X260" s="482"/>
      <c r="Y260" s="482"/>
      <c r="Z260" s="482"/>
      <c r="AA260" s="482"/>
    </row>
    <row r="261" ht="12.75" customHeight="1">
      <c r="A261" s="37"/>
      <c r="B261" s="482"/>
      <c r="C261" s="482"/>
      <c r="D261" s="482"/>
      <c r="E261" s="482"/>
      <c r="F261" s="482"/>
      <c r="G261" s="482"/>
      <c r="H261" s="482"/>
      <c r="I261" s="482"/>
      <c r="J261" s="482"/>
      <c r="K261" s="482"/>
      <c r="L261" s="482"/>
      <c r="M261" s="482"/>
      <c r="N261" s="482"/>
      <c r="O261" s="482"/>
      <c r="P261" s="482"/>
      <c r="Q261" s="482"/>
      <c r="R261" s="482"/>
      <c r="S261" s="482"/>
      <c r="T261" s="482"/>
      <c r="U261" s="482"/>
      <c r="V261" s="482"/>
      <c r="W261" s="482"/>
      <c r="X261" s="482"/>
      <c r="Y261" s="482"/>
      <c r="Z261" s="482"/>
      <c r="AA261" s="482"/>
    </row>
    <row r="262" ht="12.75" customHeight="1">
      <c r="A262" s="37"/>
      <c r="B262" s="482"/>
      <c r="C262" s="482"/>
      <c r="D262" s="482"/>
      <c r="E262" s="482"/>
      <c r="F262" s="482"/>
      <c r="G262" s="482"/>
      <c r="H262" s="482"/>
      <c r="I262" s="482"/>
      <c r="J262" s="482"/>
      <c r="K262" s="482"/>
      <c r="L262" s="482"/>
      <c r="M262" s="482"/>
      <c r="N262" s="482"/>
      <c r="O262" s="482"/>
      <c r="P262" s="482"/>
      <c r="Q262" s="482"/>
      <c r="R262" s="482"/>
      <c r="S262" s="482"/>
      <c r="T262" s="482"/>
      <c r="U262" s="482"/>
      <c r="V262" s="482"/>
      <c r="W262" s="482"/>
      <c r="X262" s="482"/>
      <c r="Y262" s="482"/>
      <c r="Z262" s="482"/>
      <c r="AA262" s="482"/>
    </row>
    <row r="263" ht="12.75" customHeight="1">
      <c r="A263" s="37"/>
      <c r="B263" s="482"/>
      <c r="C263" s="482"/>
      <c r="D263" s="482"/>
      <c r="E263" s="482"/>
      <c r="F263" s="482"/>
      <c r="G263" s="482"/>
      <c r="H263" s="482"/>
      <c r="I263" s="482"/>
      <c r="J263" s="482"/>
      <c r="K263" s="482"/>
      <c r="L263" s="482"/>
      <c r="M263" s="482"/>
      <c r="N263" s="482"/>
      <c r="O263" s="482"/>
      <c r="P263" s="482"/>
      <c r="Q263" s="482"/>
      <c r="R263" s="482"/>
      <c r="S263" s="482"/>
      <c r="T263" s="482"/>
      <c r="U263" s="482"/>
      <c r="V263" s="482"/>
      <c r="W263" s="482"/>
      <c r="X263" s="482"/>
      <c r="Y263" s="482"/>
      <c r="Z263" s="482"/>
      <c r="AA263" s="482"/>
    </row>
    <row r="264" ht="12.75" customHeight="1">
      <c r="A264" s="37"/>
      <c r="B264" s="482"/>
      <c r="C264" s="482"/>
      <c r="D264" s="482"/>
      <c r="E264" s="482"/>
      <c r="F264" s="482"/>
      <c r="G264" s="482"/>
      <c r="H264" s="482"/>
      <c r="I264" s="482"/>
      <c r="J264" s="482"/>
      <c r="K264" s="482"/>
      <c r="L264" s="482"/>
      <c r="M264" s="482"/>
      <c r="N264" s="482"/>
      <c r="O264" s="482"/>
      <c r="P264" s="482"/>
      <c r="Q264" s="482"/>
      <c r="R264" s="482"/>
      <c r="S264" s="482"/>
      <c r="T264" s="482"/>
      <c r="U264" s="482"/>
      <c r="V264" s="482"/>
      <c r="W264" s="482"/>
      <c r="X264" s="482"/>
      <c r="Y264" s="482"/>
      <c r="Z264" s="482"/>
      <c r="AA264" s="482"/>
    </row>
    <row r="265" ht="12.75" customHeight="1">
      <c r="A265" s="37"/>
      <c r="B265" s="482"/>
      <c r="C265" s="482"/>
      <c r="D265" s="482"/>
      <c r="E265" s="482"/>
      <c r="F265" s="482"/>
      <c r="G265" s="482"/>
      <c r="H265" s="482"/>
      <c r="I265" s="482"/>
      <c r="J265" s="482"/>
      <c r="K265" s="482"/>
      <c r="L265" s="482"/>
      <c r="M265" s="482"/>
      <c r="N265" s="482"/>
      <c r="O265" s="482"/>
      <c r="P265" s="482"/>
      <c r="Q265" s="482"/>
      <c r="R265" s="482"/>
      <c r="S265" s="482"/>
      <c r="T265" s="482"/>
      <c r="U265" s="482"/>
      <c r="V265" s="482"/>
      <c r="W265" s="482"/>
      <c r="X265" s="482"/>
      <c r="Y265" s="482"/>
      <c r="Z265" s="482"/>
      <c r="AA265" s="482"/>
    </row>
    <row r="266" ht="12.75" customHeight="1">
      <c r="A266" s="37"/>
      <c r="B266" s="482"/>
      <c r="C266" s="482"/>
      <c r="D266" s="482"/>
      <c r="E266" s="482"/>
      <c r="F266" s="482"/>
      <c r="G266" s="482"/>
      <c r="H266" s="482"/>
      <c r="I266" s="482"/>
      <c r="J266" s="482"/>
      <c r="K266" s="482"/>
      <c r="L266" s="482"/>
      <c r="M266" s="482"/>
      <c r="N266" s="482"/>
      <c r="O266" s="482"/>
      <c r="P266" s="482"/>
      <c r="Q266" s="482"/>
      <c r="R266" s="482"/>
      <c r="S266" s="482"/>
      <c r="T266" s="482"/>
      <c r="U266" s="482"/>
      <c r="V266" s="482"/>
      <c r="W266" s="482"/>
      <c r="X266" s="482"/>
      <c r="Y266" s="482"/>
      <c r="Z266" s="482"/>
      <c r="AA266" s="482"/>
    </row>
    <row r="267" ht="12.75" customHeight="1">
      <c r="A267" s="37"/>
      <c r="B267" s="482"/>
      <c r="C267" s="482"/>
      <c r="D267" s="482"/>
      <c r="E267" s="482"/>
      <c r="F267" s="482"/>
      <c r="G267" s="482"/>
      <c r="H267" s="482"/>
      <c r="I267" s="482"/>
      <c r="J267" s="482"/>
      <c r="K267" s="482"/>
      <c r="L267" s="482"/>
      <c r="M267" s="482"/>
      <c r="N267" s="482"/>
      <c r="O267" s="482"/>
      <c r="P267" s="482"/>
      <c r="Q267" s="482"/>
      <c r="R267" s="482"/>
      <c r="S267" s="482"/>
      <c r="T267" s="482"/>
      <c r="U267" s="482"/>
      <c r="V267" s="482"/>
      <c r="W267" s="482"/>
      <c r="X267" s="482"/>
      <c r="Y267" s="482"/>
      <c r="Z267" s="482"/>
      <c r="AA267" s="482"/>
    </row>
    <row r="268" ht="12.75" customHeight="1">
      <c r="A268" s="37"/>
      <c r="B268" s="482"/>
      <c r="C268" s="482"/>
      <c r="D268" s="482"/>
      <c r="E268" s="482"/>
      <c r="F268" s="482"/>
      <c r="G268" s="482"/>
      <c r="H268" s="482"/>
      <c r="I268" s="482"/>
      <c r="J268" s="482"/>
      <c r="K268" s="482"/>
      <c r="L268" s="482"/>
      <c r="M268" s="482"/>
      <c r="N268" s="482"/>
      <c r="O268" s="482"/>
      <c r="P268" s="482"/>
      <c r="Q268" s="482"/>
      <c r="R268" s="482"/>
      <c r="S268" s="482"/>
      <c r="T268" s="482"/>
      <c r="U268" s="482"/>
      <c r="V268" s="482"/>
      <c r="W268" s="482"/>
      <c r="X268" s="482"/>
      <c r="Y268" s="482"/>
      <c r="Z268" s="482"/>
      <c r="AA268" s="482"/>
    </row>
    <row r="269" ht="12.75" customHeight="1">
      <c r="A269" s="37"/>
      <c r="B269" s="482"/>
      <c r="C269" s="482"/>
      <c r="D269" s="482"/>
      <c r="E269" s="482"/>
      <c r="F269" s="482"/>
      <c r="G269" s="482"/>
      <c r="H269" s="482"/>
      <c r="I269" s="482"/>
      <c r="J269" s="482"/>
      <c r="K269" s="482"/>
      <c r="L269" s="482"/>
      <c r="M269" s="482"/>
      <c r="N269" s="482"/>
      <c r="O269" s="482"/>
      <c r="P269" s="482"/>
      <c r="Q269" s="482"/>
      <c r="R269" s="482"/>
      <c r="S269" s="482"/>
      <c r="T269" s="482"/>
      <c r="U269" s="482"/>
      <c r="V269" s="482"/>
      <c r="W269" s="482"/>
      <c r="X269" s="482"/>
      <c r="Y269" s="482"/>
      <c r="Z269" s="482"/>
      <c r="AA269" s="482"/>
    </row>
    <row r="270" ht="12.75" customHeight="1">
      <c r="A270" s="37"/>
      <c r="B270" s="482"/>
      <c r="C270" s="482"/>
      <c r="D270" s="482"/>
      <c r="E270" s="482"/>
      <c r="F270" s="482"/>
      <c r="G270" s="482"/>
      <c r="H270" s="482"/>
      <c r="I270" s="482"/>
      <c r="J270" s="482"/>
      <c r="K270" s="482"/>
      <c r="L270" s="482"/>
      <c r="M270" s="482"/>
      <c r="N270" s="482"/>
      <c r="O270" s="482"/>
      <c r="P270" s="482"/>
      <c r="Q270" s="482"/>
      <c r="R270" s="482"/>
      <c r="S270" s="482"/>
      <c r="T270" s="482"/>
      <c r="U270" s="482"/>
      <c r="V270" s="482"/>
      <c r="W270" s="482"/>
      <c r="X270" s="482"/>
      <c r="Y270" s="482"/>
      <c r="Z270" s="482"/>
      <c r="AA270" s="482"/>
    </row>
    <row r="271" ht="12.75" customHeight="1">
      <c r="A271" s="37"/>
      <c r="B271" s="482"/>
      <c r="C271" s="482"/>
      <c r="D271" s="482"/>
      <c r="E271" s="482"/>
      <c r="F271" s="482"/>
      <c r="G271" s="482"/>
      <c r="H271" s="482"/>
      <c r="I271" s="482"/>
      <c r="J271" s="482"/>
      <c r="K271" s="482"/>
      <c r="L271" s="482"/>
      <c r="M271" s="482"/>
      <c r="N271" s="482"/>
      <c r="O271" s="482"/>
      <c r="P271" s="482"/>
      <c r="Q271" s="482"/>
      <c r="R271" s="482"/>
      <c r="S271" s="482"/>
      <c r="T271" s="482"/>
      <c r="U271" s="482"/>
      <c r="V271" s="482"/>
      <c r="W271" s="482"/>
      <c r="X271" s="482"/>
      <c r="Y271" s="482"/>
      <c r="Z271" s="482"/>
      <c r="AA271" s="482"/>
    </row>
    <row r="272" ht="12.75" customHeight="1">
      <c r="A272" s="37"/>
      <c r="B272" s="482"/>
      <c r="C272" s="482"/>
      <c r="D272" s="482"/>
      <c r="E272" s="482"/>
      <c r="F272" s="482"/>
      <c r="G272" s="482"/>
      <c r="H272" s="482"/>
      <c r="I272" s="482"/>
      <c r="J272" s="482"/>
      <c r="K272" s="482"/>
      <c r="L272" s="482"/>
      <c r="M272" s="482"/>
      <c r="N272" s="482"/>
      <c r="O272" s="482"/>
      <c r="P272" s="482"/>
      <c r="Q272" s="482"/>
      <c r="R272" s="482"/>
      <c r="S272" s="482"/>
      <c r="T272" s="482"/>
      <c r="U272" s="482"/>
      <c r="V272" s="482"/>
      <c r="W272" s="482"/>
      <c r="X272" s="482"/>
      <c r="Y272" s="482"/>
      <c r="Z272" s="482"/>
      <c r="AA272" s="482"/>
    </row>
    <row r="273" ht="12.75" customHeight="1">
      <c r="A273" s="37"/>
      <c r="B273" s="482"/>
      <c r="C273" s="482"/>
      <c r="D273" s="482"/>
      <c r="E273" s="482"/>
      <c r="F273" s="482"/>
      <c r="G273" s="482"/>
      <c r="H273" s="482"/>
      <c r="I273" s="482"/>
      <c r="J273" s="482"/>
      <c r="K273" s="482"/>
      <c r="L273" s="482"/>
      <c r="M273" s="482"/>
      <c r="N273" s="482"/>
      <c r="O273" s="482"/>
      <c r="P273" s="482"/>
      <c r="Q273" s="482"/>
      <c r="R273" s="482"/>
      <c r="S273" s="482"/>
      <c r="T273" s="482"/>
      <c r="U273" s="482"/>
      <c r="V273" s="482"/>
      <c r="W273" s="482"/>
      <c r="X273" s="482"/>
      <c r="Y273" s="482"/>
      <c r="Z273" s="482"/>
      <c r="AA273" s="482"/>
    </row>
    <row r="274" ht="12.75" customHeight="1">
      <c r="A274" s="37"/>
      <c r="B274" s="482"/>
      <c r="C274" s="482"/>
      <c r="D274" s="482"/>
      <c r="E274" s="482"/>
      <c r="F274" s="482"/>
      <c r="G274" s="482"/>
      <c r="H274" s="482"/>
      <c r="I274" s="482"/>
      <c r="J274" s="482"/>
      <c r="K274" s="482"/>
      <c r="L274" s="482"/>
      <c r="M274" s="482"/>
      <c r="N274" s="482"/>
      <c r="O274" s="482"/>
      <c r="P274" s="482"/>
      <c r="Q274" s="482"/>
      <c r="R274" s="482"/>
      <c r="S274" s="482"/>
      <c r="T274" s="482"/>
      <c r="U274" s="482"/>
      <c r="V274" s="482"/>
      <c r="W274" s="482"/>
      <c r="X274" s="482"/>
      <c r="Y274" s="482"/>
      <c r="Z274" s="482"/>
      <c r="AA274" s="482"/>
    </row>
    <row r="275" ht="12.75" customHeight="1">
      <c r="A275" s="37"/>
      <c r="B275" s="482"/>
      <c r="C275" s="482"/>
      <c r="D275" s="482"/>
      <c r="E275" s="482"/>
      <c r="F275" s="482"/>
      <c r="G275" s="482"/>
      <c r="H275" s="482"/>
      <c r="I275" s="482"/>
      <c r="J275" s="482"/>
      <c r="K275" s="482"/>
      <c r="L275" s="482"/>
      <c r="M275" s="482"/>
      <c r="N275" s="482"/>
      <c r="O275" s="482"/>
      <c r="P275" s="482"/>
      <c r="Q275" s="482"/>
      <c r="R275" s="482"/>
      <c r="S275" s="482"/>
      <c r="T275" s="482"/>
      <c r="U275" s="482"/>
      <c r="V275" s="482"/>
      <c r="W275" s="482"/>
      <c r="X275" s="482"/>
      <c r="Y275" s="482"/>
      <c r="Z275" s="482"/>
      <c r="AA275" s="482"/>
    </row>
    <row r="276" ht="12.75" customHeight="1">
      <c r="A276" s="37"/>
      <c r="B276" s="482"/>
      <c r="C276" s="482"/>
      <c r="D276" s="482"/>
      <c r="E276" s="482"/>
      <c r="F276" s="482"/>
      <c r="G276" s="482"/>
      <c r="H276" s="482"/>
      <c r="I276" s="482"/>
      <c r="J276" s="482"/>
      <c r="K276" s="482"/>
      <c r="L276" s="482"/>
      <c r="M276" s="482"/>
      <c r="N276" s="482"/>
      <c r="O276" s="482"/>
      <c r="P276" s="482"/>
      <c r="Q276" s="482"/>
      <c r="R276" s="482"/>
      <c r="S276" s="482"/>
      <c r="T276" s="482"/>
      <c r="U276" s="482"/>
      <c r="V276" s="482"/>
      <c r="W276" s="482"/>
      <c r="X276" s="482"/>
      <c r="Y276" s="482"/>
      <c r="Z276" s="482"/>
      <c r="AA276" s="482"/>
    </row>
    <row r="277" ht="12.75" customHeight="1">
      <c r="A277" s="37"/>
      <c r="B277" s="482"/>
      <c r="C277" s="482"/>
      <c r="D277" s="482"/>
      <c r="E277" s="482"/>
      <c r="F277" s="482"/>
      <c r="G277" s="482"/>
      <c r="H277" s="482"/>
      <c r="I277" s="482"/>
      <c r="J277" s="482"/>
      <c r="K277" s="482"/>
      <c r="L277" s="482"/>
      <c r="M277" s="482"/>
      <c r="N277" s="482"/>
      <c r="O277" s="482"/>
      <c r="P277" s="482"/>
      <c r="Q277" s="482"/>
      <c r="R277" s="482"/>
      <c r="S277" s="482"/>
      <c r="T277" s="482"/>
      <c r="U277" s="482"/>
      <c r="V277" s="482"/>
      <c r="W277" s="482"/>
      <c r="X277" s="482"/>
      <c r="Y277" s="482"/>
      <c r="Z277" s="482"/>
      <c r="AA277" s="482"/>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B2:J2"/>
    <mergeCell ref="B4:B6"/>
    <mergeCell ref="C4:C5"/>
    <mergeCell ref="D4:D5"/>
    <mergeCell ref="E4:E5"/>
    <mergeCell ref="F4:J4"/>
    <mergeCell ref="F5:G5"/>
    <mergeCell ref="H5:I5"/>
    <mergeCell ref="B15:J15"/>
    <mergeCell ref="C16:C17"/>
    <mergeCell ref="D16:D17"/>
    <mergeCell ref="E16:E17"/>
    <mergeCell ref="F16:G16"/>
    <mergeCell ref="H16:I16"/>
    <mergeCell ref="B16:B17"/>
    <mergeCell ref="B27:B28"/>
    <mergeCell ref="C27:C28"/>
    <mergeCell ref="D27:D28"/>
    <mergeCell ref="E27:E28"/>
    <mergeCell ref="F27:G27"/>
    <mergeCell ref="H27:I27"/>
    <mergeCell ref="E47:E48"/>
    <mergeCell ref="F47:G47"/>
    <mergeCell ref="B37:B38"/>
    <mergeCell ref="C37:C38"/>
    <mergeCell ref="D37:D38"/>
    <mergeCell ref="E37:E38"/>
    <mergeCell ref="F37:G37"/>
    <mergeCell ref="H37:I37"/>
    <mergeCell ref="B47:B48"/>
    <mergeCell ref="H47:I47"/>
    <mergeCell ref="B56:B57"/>
    <mergeCell ref="B68:B69"/>
    <mergeCell ref="C68:C69"/>
    <mergeCell ref="D68:D69"/>
    <mergeCell ref="E68:E69"/>
    <mergeCell ref="F68:G68"/>
    <mergeCell ref="H68:I68"/>
    <mergeCell ref="C47:C48"/>
    <mergeCell ref="D47:D48"/>
    <mergeCell ref="C56:C57"/>
    <mergeCell ref="D56:D57"/>
    <mergeCell ref="E56:E57"/>
    <mergeCell ref="F56:G56"/>
    <mergeCell ref="H56:I56"/>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1859B"/>
    <pageSetUpPr/>
  </sheetPr>
  <sheetViews>
    <sheetView workbookViewId="0"/>
  </sheetViews>
  <sheetFormatPr customHeight="1" defaultColWidth="14.43" defaultRowHeight="15.0"/>
  <cols>
    <col customWidth="1" min="1" max="1" width="4.71"/>
    <col customWidth="1" min="2" max="2" width="69.43"/>
    <col customWidth="1" min="3" max="3" width="16.43"/>
    <col customWidth="1" min="4" max="4" width="12.43"/>
    <col customWidth="1" min="5" max="5" width="18.71"/>
    <col customWidth="1" min="6" max="17" width="12.43"/>
    <col customWidth="1" min="18" max="18" width="12.57"/>
  </cols>
  <sheetData>
    <row r="1" ht="12.75" customHeight="1">
      <c r="A1" s="179"/>
      <c r="B1" s="179"/>
      <c r="C1" s="179"/>
      <c r="D1" s="179"/>
      <c r="E1" s="179"/>
      <c r="F1" s="179"/>
      <c r="G1" s="179"/>
      <c r="H1" s="179"/>
      <c r="I1" s="179"/>
      <c r="J1" s="179"/>
      <c r="K1" s="179"/>
      <c r="L1" s="179"/>
      <c r="M1" s="179"/>
      <c r="N1" s="179"/>
      <c r="O1" s="179"/>
      <c r="P1" s="179"/>
      <c r="Q1" s="179"/>
      <c r="R1" s="188"/>
      <c r="S1" s="188"/>
      <c r="T1" s="188"/>
      <c r="U1" s="188"/>
    </row>
    <row r="2" ht="26.25" customHeight="1">
      <c r="A2" s="179"/>
      <c r="B2" s="490" t="s">
        <v>281</v>
      </c>
      <c r="C2" s="21"/>
      <c r="D2" s="491"/>
      <c r="E2" s="492" t="s">
        <v>282</v>
      </c>
      <c r="F2" s="493">
        <v>37577.74</v>
      </c>
      <c r="G2" s="266"/>
      <c r="H2" s="179"/>
      <c r="I2" s="179"/>
      <c r="J2" s="179"/>
      <c r="K2" s="179"/>
      <c r="L2" s="179"/>
      <c r="M2" s="179"/>
      <c r="N2" s="179"/>
      <c r="O2" s="179"/>
      <c r="P2" s="179"/>
      <c r="Q2" s="179"/>
      <c r="R2" s="188"/>
      <c r="S2" s="188"/>
      <c r="T2" s="188"/>
      <c r="U2" s="188"/>
    </row>
    <row r="3" ht="12.75" customHeight="1">
      <c r="A3" s="179"/>
      <c r="B3" s="266"/>
      <c r="C3" s="266"/>
      <c r="D3" s="494" t="s">
        <v>283</v>
      </c>
      <c r="E3" s="266"/>
      <c r="F3" s="266"/>
      <c r="G3" s="266"/>
      <c r="H3" s="179"/>
      <c r="I3" s="179"/>
      <c r="J3" s="179"/>
      <c r="K3" s="179"/>
      <c r="L3" s="179"/>
      <c r="M3" s="179"/>
      <c r="N3" s="179"/>
      <c r="O3" s="179"/>
      <c r="P3" s="179"/>
      <c r="Q3" s="179"/>
      <c r="R3" s="188"/>
      <c r="S3" s="188"/>
      <c r="T3" s="188"/>
      <c r="U3" s="188"/>
    </row>
    <row r="4" ht="12.75" customHeight="1">
      <c r="A4" s="179"/>
      <c r="B4" s="495" t="s">
        <v>284</v>
      </c>
      <c r="C4" s="255"/>
      <c r="D4" s="195"/>
      <c r="E4" s="266"/>
      <c r="F4" s="266"/>
      <c r="G4" s="266"/>
      <c r="H4" s="179"/>
      <c r="I4" s="179"/>
      <c r="J4" s="179"/>
      <c r="K4" s="179"/>
      <c r="L4" s="179"/>
      <c r="M4" s="179"/>
      <c r="N4" s="179"/>
      <c r="O4" s="179"/>
      <c r="P4" s="179"/>
      <c r="Q4" s="179"/>
      <c r="R4" s="188"/>
      <c r="S4" s="188"/>
      <c r="T4" s="188"/>
      <c r="U4" s="188"/>
    </row>
    <row r="5" ht="12.75" customHeight="1">
      <c r="A5" s="179"/>
      <c r="B5" s="212" t="s">
        <v>285</v>
      </c>
      <c r="C5" s="496"/>
      <c r="D5" s="377">
        <v>2.66</v>
      </c>
      <c r="E5" s="266"/>
      <c r="F5" s="497"/>
      <c r="G5" s="266"/>
      <c r="H5" s="179"/>
      <c r="I5" s="179"/>
      <c r="J5" s="179"/>
      <c r="K5" s="179"/>
      <c r="L5" s="179"/>
      <c r="M5" s="179"/>
      <c r="N5" s="179"/>
      <c r="O5" s="179"/>
      <c r="P5" s="179"/>
      <c r="Q5" s="179"/>
      <c r="R5" s="188"/>
      <c r="S5" s="188"/>
      <c r="T5" s="188"/>
      <c r="U5" s="188"/>
    </row>
    <row r="6" ht="12.75" customHeight="1">
      <c r="A6" s="179"/>
      <c r="B6" s="212" t="s">
        <v>286</v>
      </c>
      <c r="C6" s="496">
        <v>6000.0</v>
      </c>
      <c r="D6" s="377">
        <f>C6/F2</f>
        <v>0.1596689955</v>
      </c>
      <c r="E6" s="266"/>
      <c r="F6" s="498"/>
      <c r="G6" s="266"/>
      <c r="H6" s="179"/>
      <c r="I6" s="179"/>
      <c r="J6" s="179"/>
      <c r="K6" s="179"/>
      <c r="L6" s="179"/>
      <c r="M6" s="179"/>
      <c r="N6" s="179"/>
      <c r="O6" s="179"/>
      <c r="P6" s="179"/>
      <c r="Q6" s="179"/>
      <c r="R6" s="188"/>
      <c r="S6" s="188"/>
      <c r="T6" s="188"/>
      <c r="U6" s="188"/>
    </row>
    <row r="7" ht="12.75" customHeight="1">
      <c r="A7" s="179"/>
      <c r="B7" s="212" t="s">
        <v>287</v>
      </c>
      <c r="C7" s="496">
        <v>675000.0</v>
      </c>
      <c r="D7" s="377">
        <f>C7/F2</f>
        <v>17.962762</v>
      </c>
      <c r="E7" s="266"/>
      <c r="F7" s="266"/>
      <c r="G7" s="266"/>
      <c r="H7" s="179"/>
      <c r="I7" s="179"/>
      <c r="J7" s="179"/>
      <c r="K7" s="179"/>
      <c r="L7" s="179"/>
      <c r="M7" s="179"/>
      <c r="N7" s="179"/>
      <c r="O7" s="179"/>
      <c r="P7" s="179"/>
      <c r="Q7" s="179"/>
      <c r="R7" s="188"/>
      <c r="S7" s="188"/>
      <c r="T7" s="188"/>
      <c r="U7" s="188"/>
    </row>
    <row r="8" ht="12.75" customHeight="1">
      <c r="A8" s="179"/>
      <c r="B8" s="212" t="s">
        <v>288</v>
      </c>
      <c r="C8" s="496">
        <v>1500000.0</v>
      </c>
      <c r="D8" s="377">
        <f>C8/F2</f>
        <v>39.91724888</v>
      </c>
      <c r="E8" s="266"/>
      <c r="F8" s="266"/>
      <c r="G8" s="266"/>
      <c r="H8" s="179"/>
      <c r="I8" s="179"/>
      <c r="J8" s="179"/>
      <c r="K8" s="179"/>
      <c r="L8" s="179"/>
      <c r="M8" s="179"/>
      <c r="N8" s="179"/>
      <c r="O8" s="179"/>
      <c r="P8" s="179"/>
      <c r="Q8" s="179"/>
      <c r="R8" s="188"/>
      <c r="S8" s="188"/>
      <c r="T8" s="188"/>
      <c r="U8" s="188"/>
    </row>
    <row r="9" ht="12.75" customHeight="1">
      <c r="A9" s="179"/>
      <c r="B9" s="266"/>
      <c r="C9" s="266"/>
      <c r="D9" s="494"/>
      <c r="E9" s="266"/>
      <c r="F9" s="266"/>
      <c r="G9" s="266"/>
      <c r="H9" s="179"/>
      <c r="I9" s="179"/>
      <c r="J9" s="179"/>
      <c r="K9" s="179"/>
      <c r="L9" s="179"/>
      <c r="M9" s="179"/>
      <c r="N9" s="179"/>
      <c r="O9" s="179"/>
      <c r="P9" s="179"/>
      <c r="Q9" s="179"/>
      <c r="R9" s="188"/>
      <c r="S9" s="188"/>
      <c r="T9" s="188"/>
      <c r="U9" s="188"/>
    </row>
    <row r="10" ht="12.75" customHeight="1">
      <c r="A10" s="179"/>
      <c r="B10" s="495" t="s">
        <v>289</v>
      </c>
      <c r="C10" s="255"/>
      <c r="D10" s="195"/>
      <c r="E10" s="266"/>
      <c r="F10" s="266"/>
      <c r="G10" s="266"/>
      <c r="H10" s="179"/>
      <c r="I10" s="179"/>
      <c r="J10" s="179"/>
      <c r="K10" s="179"/>
      <c r="L10" s="179"/>
      <c r="M10" s="179"/>
      <c r="N10" s="179"/>
      <c r="O10" s="179"/>
      <c r="P10" s="179"/>
      <c r="Q10" s="179"/>
      <c r="R10" s="188"/>
      <c r="S10" s="188"/>
      <c r="T10" s="188"/>
      <c r="U10" s="188"/>
    </row>
    <row r="11" ht="12.75" customHeight="1">
      <c r="A11" s="179"/>
      <c r="B11" s="212" t="s">
        <v>290</v>
      </c>
      <c r="C11" s="499">
        <f>F2*2</f>
        <v>75155.48</v>
      </c>
      <c r="D11" s="500">
        <v>2.0</v>
      </c>
      <c r="E11" s="266"/>
      <c r="F11" s="266"/>
      <c r="G11" s="266"/>
      <c r="H11" s="179"/>
      <c r="I11" s="179"/>
      <c r="J11" s="179"/>
      <c r="K11" s="179"/>
      <c r="L11" s="179"/>
      <c r="M11" s="179"/>
      <c r="N11" s="179"/>
      <c r="O11" s="179"/>
      <c r="P11" s="179"/>
      <c r="Q11" s="179"/>
      <c r="R11" s="188"/>
      <c r="S11" s="188"/>
      <c r="T11" s="188"/>
      <c r="U11" s="188"/>
    </row>
    <row r="12" ht="12.75" customHeight="1">
      <c r="A12" s="179"/>
      <c r="B12" s="212" t="s">
        <v>291</v>
      </c>
      <c r="C12" s="500">
        <v>1.125</v>
      </c>
      <c r="D12" s="501">
        <v>1.125</v>
      </c>
      <c r="E12" s="266"/>
      <c r="F12" s="266"/>
      <c r="G12" s="266"/>
      <c r="H12" s="179"/>
      <c r="I12" s="179"/>
      <c r="J12" s="179"/>
      <c r="K12" s="179"/>
      <c r="L12" s="179"/>
      <c r="M12" s="179"/>
      <c r="N12" s="179"/>
      <c r="O12" s="179"/>
      <c r="P12" s="179"/>
      <c r="Q12" s="179"/>
      <c r="R12" s="188"/>
      <c r="S12" s="188"/>
      <c r="T12" s="188"/>
      <c r="U12" s="188"/>
    </row>
    <row r="13" ht="12.75" customHeight="1">
      <c r="A13" s="179"/>
      <c r="B13" s="212" t="s">
        <v>286</v>
      </c>
      <c r="C13" s="496">
        <v>6000.0</v>
      </c>
      <c r="D13" s="377">
        <f>C13/F2</f>
        <v>0.1596689955</v>
      </c>
      <c r="E13" s="266"/>
      <c r="F13" s="266"/>
      <c r="G13" s="266"/>
      <c r="H13" s="179"/>
      <c r="I13" s="179"/>
      <c r="J13" s="179"/>
      <c r="K13" s="179"/>
      <c r="L13" s="179"/>
      <c r="M13" s="179"/>
      <c r="N13" s="179"/>
      <c r="O13" s="179"/>
      <c r="P13" s="179"/>
      <c r="Q13" s="179"/>
      <c r="R13" s="188"/>
      <c r="S13" s="188"/>
      <c r="T13" s="188"/>
      <c r="U13" s="188"/>
    </row>
    <row r="14" ht="12.75" customHeight="1">
      <c r="A14" s="179"/>
      <c r="B14" s="212" t="s">
        <v>292</v>
      </c>
      <c r="C14" s="496">
        <v>250000.0</v>
      </c>
      <c r="D14" s="377">
        <f>C14/F2</f>
        <v>6.652874814</v>
      </c>
      <c r="E14" s="266"/>
      <c r="F14" s="266"/>
      <c r="G14" s="266"/>
      <c r="H14" s="179"/>
      <c r="I14" s="179"/>
      <c r="J14" s="179"/>
      <c r="K14" s="179"/>
      <c r="L14" s="179"/>
      <c r="M14" s="179"/>
      <c r="N14" s="179"/>
      <c r="O14" s="179"/>
      <c r="P14" s="179"/>
      <c r="Q14" s="179"/>
      <c r="R14" s="188"/>
      <c r="S14" s="188"/>
      <c r="T14" s="188"/>
      <c r="U14" s="188"/>
    </row>
    <row r="15" ht="12.75" customHeight="1">
      <c r="A15" s="179"/>
      <c r="B15" s="266"/>
      <c r="C15" s="266"/>
      <c r="D15" s="494"/>
      <c r="E15" s="266"/>
      <c r="F15" s="266"/>
      <c r="G15" s="266"/>
      <c r="H15" s="179"/>
      <c r="I15" s="179"/>
      <c r="J15" s="179"/>
      <c r="K15" s="179"/>
      <c r="L15" s="179"/>
      <c r="M15" s="179"/>
      <c r="N15" s="179"/>
      <c r="O15" s="179"/>
      <c r="P15" s="179"/>
      <c r="Q15" s="179"/>
      <c r="R15" s="188"/>
      <c r="S15" s="188"/>
      <c r="T15" s="188"/>
      <c r="U15" s="188"/>
    </row>
    <row r="16" ht="12.75" customHeight="1">
      <c r="A16" s="179"/>
      <c r="B16" s="495" t="s">
        <v>293</v>
      </c>
      <c r="C16" s="255"/>
      <c r="D16" s="195"/>
      <c r="E16" s="266"/>
      <c r="F16" s="266"/>
      <c r="G16" s="266"/>
      <c r="H16" s="179"/>
      <c r="I16" s="179"/>
      <c r="J16" s="179"/>
      <c r="K16" s="179"/>
      <c r="L16" s="179"/>
      <c r="M16" s="179"/>
      <c r="N16" s="179"/>
      <c r="O16" s="179"/>
      <c r="P16" s="179"/>
      <c r="Q16" s="179"/>
      <c r="R16" s="188"/>
      <c r="S16" s="188"/>
      <c r="T16" s="188"/>
      <c r="U16" s="188"/>
    </row>
    <row r="17" ht="12.75" customHeight="1">
      <c r="A17" s="179"/>
      <c r="B17" s="212" t="s">
        <v>294</v>
      </c>
      <c r="C17" s="499">
        <v>75155.48</v>
      </c>
      <c r="D17" s="502">
        <v>2.0</v>
      </c>
      <c r="E17" s="266"/>
      <c r="F17" s="266"/>
      <c r="G17" s="266"/>
      <c r="H17" s="179"/>
      <c r="I17" s="179"/>
      <c r="J17" s="179"/>
      <c r="K17" s="179"/>
      <c r="L17" s="179"/>
      <c r="M17" s="179"/>
      <c r="N17" s="179"/>
      <c r="O17" s="179"/>
      <c r="P17" s="179"/>
      <c r="Q17" s="179"/>
      <c r="R17" s="188"/>
      <c r="S17" s="188"/>
      <c r="T17" s="188"/>
      <c r="U17" s="188"/>
    </row>
    <row r="18" ht="12.75" customHeight="1">
      <c r="A18" s="179"/>
      <c r="B18" s="212" t="s">
        <v>295</v>
      </c>
      <c r="C18" s="500">
        <v>1.0</v>
      </c>
      <c r="D18" s="502">
        <v>1.0</v>
      </c>
      <c r="E18" s="266"/>
      <c r="F18" s="266"/>
      <c r="G18" s="266"/>
      <c r="H18" s="179"/>
      <c r="I18" s="179"/>
      <c r="J18" s="179"/>
      <c r="K18" s="179"/>
      <c r="L18" s="179"/>
      <c r="M18" s="179"/>
      <c r="N18" s="179"/>
      <c r="O18" s="179"/>
      <c r="P18" s="179"/>
      <c r="Q18" s="179"/>
      <c r="R18" s="188"/>
      <c r="S18" s="188"/>
      <c r="T18" s="188"/>
      <c r="U18" s="188"/>
    </row>
    <row r="19" ht="12.75" customHeight="1">
      <c r="A19" s="179"/>
      <c r="B19" s="212" t="s">
        <v>296</v>
      </c>
      <c r="C19" s="496">
        <v>6000.0</v>
      </c>
      <c r="D19" s="502">
        <f>C19/F2</f>
        <v>0.1596689955</v>
      </c>
      <c r="E19" s="266"/>
      <c r="F19" s="266"/>
      <c r="G19" s="266"/>
      <c r="H19" s="179"/>
      <c r="I19" s="179"/>
      <c r="J19" s="179"/>
      <c r="K19" s="179"/>
      <c r="L19" s="179"/>
      <c r="M19" s="179"/>
      <c r="N19" s="179"/>
      <c r="O19" s="179"/>
      <c r="P19" s="179"/>
      <c r="Q19" s="179"/>
      <c r="R19" s="188"/>
      <c r="S19" s="188"/>
      <c r="T19" s="188"/>
      <c r="U19" s="188"/>
    </row>
    <row r="20" ht="12.75" customHeight="1">
      <c r="A20" s="179"/>
      <c r="B20" s="212" t="s">
        <v>292</v>
      </c>
      <c r="C20" s="496">
        <v>100000.0</v>
      </c>
      <c r="D20" s="377">
        <f>F2/C20</f>
        <v>0.3757774</v>
      </c>
      <c r="E20" s="266"/>
      <c r="F20" s="266"/>
      <c r="G20" s="266"/>
      <c r="H20" s="179"/>
      <c r="I20" s="179"/>
      <c r="J20" s="179"/>
      <c r="K20" s="179"/>
      <c r="L20" s="179"/>
      <c r="M20" s="179"/>
      <c r="N20" s="179"/>
      <c r="O20" s="179"/>
      <c r="P20" s="179"/>
      <c r="Q20" s="179"/>
      <c r="R20" s="188"/>
      <c r="S20" s="188"/>
      <c r="T20" s="188"/>
      <c r="U20" s="188"/>
    </row>
    <row r="21" ht="12.75" customHeight="1">
      <c r="A21" s="179"/>
      <c r="B21" s="266"/>
      <c r="C21" s="266"/>
      <c r="D21" s="494"/>
      <c r="E21" s="266"/>
      <c r="F21" s="266"/>
      <c r="G21" s="266"/>
      <c r="H21" s="179"/>
      <c r="I21" s="179"/>
      <c r="J21" s="179"/>
      <c r="K21" s="179"/>
      <c r="L21" s="179"/>
      <c r="M21" s="179"/>
      <c r="N21" s="179"/>
      <c r="O21" s="179"/>
      <c r="P21" s="179"/>
      <c r="Q21" s="179"/>
      <c r="R21" s="188"/>
      <c r="S21" s="188"/>
      <c r="T21" s="188"/>
      <c r="U21" s="188"/>
    </row>
    <row r="22" ht="12.75" customHeight="1">
      <c r="A22" s="179"/>
      <c r="B22" s="495" t="s">
        <v>297</v>
      </c>
      <c r="C22" s="255"/>
      <c r="D22" s="195"/>
      <c r="E22" s="266"/>
      <c r="F22" s="266"/>
      <c r="G22" s="266"/>
      <c r="H22" s="179"/>
      <c r="I22" s="179"/>
      <c r="J22" s="179"/>
      <c r="K22" s="179"/>
      <c r="L22" s="179"/>
      <c r="M22" s="179"/>
      <c r="N22" s="179"/>
      <c r="O22" s="179"/>
      <c r="P22" s="179"/>
      <c r="Q22" s="179"/>
      <c r="R22" s="188"/>
      <c r="S22" s="188"/>
      <c r="T22" s="188"/>
      <c r="U22" s="188"/>
    </row>
    <row r="23" ht="12.75" customHeight="1">
      <c r="A23" s="179"/>
      <c r="B23" s="212" t="s">
        <v>298</v>
      </c>
      <c r="C23" s="496">
        <f>1.5*20*F2</f>
        <v>1127332.2</v>
      </c>
      <c r="D23" s="502">
        <v>1.5</v>
      </c>
      <c r="E23" s="266"/>
      <c r="F23" s="266"/>
      <c r="G23" s="266"/>
      <c r="H23" s="179"/>
      <c r="I23" s="179"/>
      <c r="J23" s="179"/>
      <c r="K23" s="179"/>
      <c r="L23" s="179"/>
      <c r="M23" s="179"/>
      <c r="N23" s="179"/>
      <c r="O23" s="179"/>
      <c r="P23" s="179"/>
      <c r="Q23" s="179"/>
      <c r="R23" s="188"/>
      <c r="S23" s="188"/>
      <c r="T23" s="188"/>
      <c r="U23" s="188"/>
    </row>
    <row r="24" ht="12.75" customHeight="1">
      <c r="A24" s="179"/>
      <c r="B24" s="212" t="s">
        <v>299</v>
      </c>
      <c r="C24" s="496">
        <f>0.5*37577.74*44</f>
        <v>826710.28</v>
      </c>
      <c r="D24" s="377">
        <v>0.5</v>
      </c>
      <c r="E24" s="266"/>
      <c r="F24" s="266"/>
      <c r="G24" s="266"/>
      <c r="H24" s="179"/>
      <c r="I24" s="179"/>
      <c r="J24" s="179"/>
      <c r="K24" s="179"/>
      <c r="L24" s="179"/>
      <c r="M24" s="179"/>
      <c r="N24" s="179"/>
      <c r="O24" s="179"/>
      <c r="P24" s="179"/>
      <c r="Q24" s="179"/>
      <c r="R24" s="188"/>
      <c r="S24" s="188"/>
      <c r="T24" s="188"/>
      <c r="U24" s="188"/>
    </row>
    <row r="25" ht="12.75" customHeight="1">
      <c r="A25" s="179"/>
      <c r="B25" s="212" t="s">
        <v>300</v>
      </c>
      <c r="C25" s="496">
        <v>100000.0</v>
      </c>
      <c r="D25" s="377">
        <f>C25/F2</f>
        <v>2.661149925</v>
      </c>
      <c r="E25" s="266"/>
      <c r="F25" s="266"/>
      <c r="G25" s="266"/>
      <c r="H25" s="179"/>
      <c r="I25" s="179"/>
      <c r="J25" s="179"/>
      <c r="K25" s="179"/>
      <c r="L25" s="179"/>
      <c r="M25" s="179"/>
      <c r="N25" s="179"/>
      <c r="O25" s="179"/>
      <c r="P25" s="179"/>
      <c r="Q25" s="179"/>
      <c r="R25" s="188"/>
      <c r="S25" s="188"/>
      <c r="T25" s="188"/>
      <c r="U25" s="188"/>
    </row>
    <row r="26" ht="12.75" customHeight="1">
      <c r="A26" s="179"/>
      <c r="B26" s="212" t="s">
        <v>301</v>
      </c>
      <c r="C26" s="496">
        <v>37500.0</v>
      </c>
      <c r="D26" s="377">
        <v>1.0</v>
      </c>
      <c r="E26" s="266"/>
      <c r="F26" s="266"/>
      <c r="G26" s="266"/>
      <c r="H26" s="179"/>
      <c r="I26" s="179"/>
      <c r="J26" s="179"/>
      <c r="K26" s="179"/>
      <c r="L26" s="179"/>
      <c r="M26" s="179"/>
      <c r="N26" s="179"/>
      <c r="O26" s="179"/>
      <c r="P26" s="179"/>
      <c r="Q26" s="179"/>
      <c r="R26" s="188"/>
      <c r="S26" s="188"/>
      <c r="T26" s="188"/>
      <c r="U26" s="188"/>
    </row>
    <row r="27" ht="12.75" customHeight="1">
      <c r="A27" s="179"/>
      <c r="B27" s="266"/>
      <c r="C27" s="266"/>
      <c r="D27" s="494"/>
      <c r="E27" s="266"/>
      <c r="F27" s="266"/>
      <c r="G27" s="266"/>
      <c r="H27" s="179"/>
      <c r="I27" s="179"/>
      <c r="J27" s="179"/>
      <c r="K27" s="179"/>
      <c r="L27" s="179"/>
      <c r="M27" s="179"/>
      <c r="N27" s="179"/>
      <c r="O27" s="179"/>
      <c r="P27" s="179"/>
      <c r="Q27" s="179"/>
      <c r="R27" s="188"/>
      <c r="S27" s="188"/>
      <c r="T27" s="188"/>
      <c r="U27" s="188"/>
    </row>
    <row r="28" ht="12.75" customHeight="1">
      <c r="A28" s="179"/>
      <c r="B28" s="495" t="s">
        <v>302</v>
      </c>
      <c r="C28" s="255"/>
      <c r="D28" s="195"/>
      <c r="E28" s="266"/>
      <c r="F28" s="266"/>
      <c r="G28" s="266"/>
      <c r="H28" s="179"/>
      <c r="I28" s="179"/>
      <c r="J28" s="179"/>
      <c r="K28" s="179"/>
      <c r="L28" s="179"/>
      <c r="M28" s="179"/>
      <c r="N28" s="179"/>
      <c r="O28" s="179"/>
      <c r="P28" s="179"/>
      <c r="Q28" s="179"/>
      <c r="R28" s="188"/>
      <c r="S28" s="188"/>
      <c r="T28" s="188"/>
      <c r="U28" s="188"/>
    </row>
    <row r="29" ht="12.75" customHeight="1">
      <c r="A29" s="179"/>
      <c r="B29" s="503" t="s">
        <v>303</v>
      </c>
      <c r="C29" s="504">
        <v>200000.0</v>
      </c>
      <c r="D29" s="505">
        <f>C29/F2</f>
        <v>5.322299851</v>
      </c>
      <c r="E29" s="266"/>
      <c r="F29" s="266"/>
      <c r="G29" s="266"/>
      <c r="H29" s="179"/>
      <c r="I29" s="179"/>
      <c r="J29" s="179"/>
      <c r="K29" s="179"/>
      <c r="L29" s="179"/>
      <c r="M29" s="179"/>
      <c r="N29" s="179"/>
      <c r="O29" s="179"/>
      <c r="P29" s="179"/>
      <c r="Q29" s="179"/>
      <c r="R29" s="188"/>
      <c r="S29" s="188"/>
      <c r="T29" s="188"/>
      <c r="U29" s="188"/>
    </row>
    <row r="30" ht="12.75" customHeight="1">
      <c r="A30" s="179"/>
      <c r="B30" s="506" t="s">
        <v>304</v>
      </c>
      <c r="C30" s="496">
        <v>2000000.0</v>
      </c>
      <c r="D30" s="377">
        <f>C30/F2</f>
        <v>53.22299851</v>
      </c>
      <c r="E30" s="266"/>
      <c r="F30" s="266"/>
      <c r="G30" s="266"/>
      <c r="H30" s="179"/>
      <c r="I30" s="179"/>
      <c r="J30" s="179"/>
      <c r="K30" s="179"/>
      <c r="L30" s="179"/>
      <c r="M30" s="179"/>
      <c r="N30" s="179"/>
      <c r="O30" s="179"/>
      <c r="P30" s="179"/>
      <c r="Q30" s="179"/>
      <c r="R30" s="188"/>
      <c r="S30" s="188"/>
      <c r="T30" s="188"/>
      <c r="U30" s="188"/>
    </row>
    <row r="31" ht="12.75" customHeight="1">
      <c r="A31" s="179"/>
      <c r="B31" s="506" t="s">
        <v>305</v>
      </c>
      <c r="C31" s="496">
        <v>2000000.0</v>
      </c>
      <c r="D31" s="377">
        <f>C31/F2</f>
        <v>53.22299851</v>
      </c>
      <c r="E31" s="266"/>
      <c r="F31" s="266"/>
      <c r="G31" s="266"/>
      <c r="H31" s="179"/>
      <c r="I31" s="179"/>
      <c r="J31" s="179"/>
      <c r="K31" s="179"/>
      <c r="L31" s="179"/>
      <c r="M31" s="179"/>
      <c r="N31" s="179"/>
      <c r="O31" s="179"/>
      <c r="P31" s="179"/>
      <c r="Q31" s="179"/>
      <c r="R31" s="188"/>
      <c r="S31" s="188"/>
      <c r="T31" s="188"/>
      <c r="U31" s="188"/>
    </row>
    <row r="32" ht="12.75" customHeight="1">
      <c r="A32" s="179"/>
      <c r="B32" s="506" t="s">
        <v>306</v>
      </c>
      <c r="C32" s="496">
        <v>100000.0</v>
      </c>
      <c r="D32" s="377">
        <f>C32/F2</f>
        <v>2.661149925</v>
      </c>
      <c r="E32" s="266"/>
      <c r="F32" s="266"/>
      <c r="G32" s="266"/>
      <c r="H32" s="179"/>
      <c r="I32" s="179"/>
      <c r="J32" s="179"/>
      <c r="K32" s="179"/>
      <c r="L32" s="179"/>
      <c r="M32" s="179"/>
      <c r="N32" s="179"/>
      <c r="O32" s="179"/>
      <c r="P32" s="179"/>
      <c r="Q32" s="179"/>
      <c r="R32" s="188"/>
      <c r="S32" s="188"/>
      <c r="T32" s="188"/>
      <c r="U32" s="188"/>
    </row>
    <row r="33" ht="12.75" customHeight="1">
      <c r="A33" s="179"/>
      <c r="B33" s="506" t="s">
        <v>307</v>
      </c>
      <c r="C33" s="496">
        <v>150000.0</v>
      </c>
      <c r="D33" s="377">
        <f>C33/F2</f>
        <v>3.991724888</v>
      </c>
      <c r="E33" s="266"/>
      <c r="F33" s="266"/>
      <c r="G33" s="266"/>
      <c r="H33" s="179"/>
      <c r="I33" s="179"/>
      <c r="J33" s="179"/>
      <c r="K33" s="179"/>
      <c r="L33" s="179"/>
      <c r="M33" s="179"/>
      <c r="N33" s="179"/>
      <c r="O33" s="179"/>
      <c r="P33" s="179"/>
      <c r="Q33" s="179"/>
      <c r="R33" s="188"/>
      <c r="S33" s="188"/>
      <c r="T33" s="188"/>
      <c r="U33" s="188"/>
    </row>
    <row r="34" ht="12.75" customHeight="1">
      <c r="A34" s="179"/>
      <c r="B34" s="506" t="s">
        <v>308</v>
      </c>
      <c r="C34" s="496">
        <v>3000000.0</v>
      </c>
      <c r="D34" s="377">
        <f>C34/F2</f>
        <v>79.83449776</v>
      </c>
      <c r="E34" s="266"/>
      <c r="F34" s="266"/>
      <c r="G34" s="266"/>
      <c r="H34" s="179"/>
      <c r="I34" s="179"/>
      <c r="J34" s="179"/>
      <c r="K34" s="179"/>
      <c r="L34" s="179"/>
      <c r="M34" s="179"/>
      <c r="N34" s="179"/>
      <c r="O34" s="179"/>
      <c r="P34" s="179"/>
      <c r="Q34" s="179"/>
      <c r="R34" s="188"/>
      <c r="S34" s="188"/>
      <c r="T34" s="188"/>
      <c r="U34" s="188"/>
    </row>
    <row r="35" ht="12.75" customHeight="1">
      <c r="A35" s="179"/>
      <c r="B35" s="506" t="s">
        <v>309</v>
      </c>
      <c r="C35" s="496">
        <v>2000000.0</v>
      </c>
      <c r="D35" s="377">
        <f>C35/F2</f>
        <v>53.22299851</v>
      </c>
      <c r="E35" s="266"/>
      <c r="F35" s="266"/>
      <c r="G35" s="266"/>
      <c r="H35" s="179"/>
      <c r="I35" s="179"/>
      <c r="J35" s="179"/>
      <c r="K35" s="179"/>
      <c r="L35" s="179"/>
      <c r="M35" s="179"/>
      <c r="N35" s="179"/>
      <c r="O35" s="179"/>
      <c r="P35" s="179"/>
      <c r="Q35" s="179"/>
      <c r="R35" s="188"/>
      <c r="S35" s="188"/>
      <c r="T35" s="188"/>
      <c r="U35" s="188"/>
    </row>
    <row r="36" ht="12.75" customHeight="1">
      <c r="A36" s="179"/>
      <c r="B36" s="266"/>
      <c r="C36" s="266"/>
      <c r="D36" s="494"/>
      <c r="E36" s="266"/>
      <c r="F36" s="266"/>
      <c r="G36" s="266"/>
      <c r="H36" s="179"/>
      <c r="I36" s="179"/>
      <c r="J36" s="179"/>
      <c r="K36" s="179"/>
      <c r="L36" s="179"/>
      <c r="M36" s="179"/>
      <c r="N36" s="179"/>
      <c r="O36" s="179"/>
      <c r="P36" s="179"/>
      <c r="Q36" s="179"/>
      <c r="R36" s="188"/>
      <c r="S36" s="188"/>
      <c r="T36" s="188"/>
      <c r="U36" s="188"/>
    </row>
    <row r="37" ht="12.75" customHeight="1">
      <c r="A37" s="179"/>
      <c r="B37" s="507" t="s">
        <v>310</v>
      </c>
      <c r="C37" s="255"/>
      <c r="D37" s="195"/>
      <c r="E37" s="266"/>
      <c r="F37" s="266"/>
      <c r="G37" s="266"/>
      <c r="H37" s="179"/>
      <c r="I37" s="179"/>
      <c r="J37" s="179"/>
      <c r="K37" s="179"/>
      <c r="L37" s="179"/>
      <c r="M37" s="179"/>
      <c r="N37" s="179"/>
      <c r="O37" s="179"/>
      <c r="P37" s="179"/>
      <c r="Q37" s="179"/>
      <c r="R37" s="188"/>
      <c r="S37" s="188"/>
      <c r="T37" s="188"/>
      <c r="U37" s="188"/>
    </row>
    <row r="38" ht="12.75" customHeight="1">
      <c r="A38" s="179"/>
      <c r="B38" s="506" t="s">
        <v>311</v>
      </c>
      <c r="C38" s="508">
        <v>2500000.0</v>
      </c>
      <c r="D38" s="377">
        <f>C38/F2</f>
        <v>66.52874814</v>
      </c>
      <c r="E38" s="266"/>
      <c r="F38" s="266"/>
      <c r="G38" s="266"/>
      <c r="H38" s="179"/>
      <c r="I38" s="179"/>
      <c r="J38" s="179"/>
      <c r="K38" s="179"/>
      <c r="L38" s="179"/>
      <c r="M38" s="179"/>
      <c r="N38" s="179"/>
      <c r="O38" s="179"/>
      <c r="P38" s="179"/>
      <c r="Q38" s="179"/>
      <c r="R38" s="188"/>
      <c r="S38" s="188"/>
      <c r="T38" s="188"/>
      <c r="U38" s="188"/>
    </row>
    <row r="39" ht="12.75" customHeight="1">
      <c r="A39" s="179"/>
      <c r="B39" s="266"/>
      <c r="C39" s="266"/>
      <c r="D39" s="494"/>
      <c r="E39" s="266"/>
      <c r="F39" s="266"/>
      <c r="G39" s="266"/>
      <c r="H39" s="179"/>
      <c r="I39" s="179"/>
      <c r="J39" s="179"/>
      <c r="K39" s="179"/>
      <c r="L39" s="179"/>
      <c r="M39" s="179"/>
      <c r="N39" s="179"/>
      <c r="O39" s="179"/>
      <c r="P39" s="179"/>
      <c r="Q39" s="179"/>
      <c r="R39" s="188"/>
      <c r="S39" s="188"/>
      <c r="T39" s="188"/>
      <c r="U39" s="188"/>
    </row>
    <row r="40" ht="12.75" customHeight="1">
      <c r="A40" s="179"/>
      <c r="B40" s="509" t="s">
        <v>312</v>
      </c>
      <c r="C40" s="510"/>
      <c r="D40" s="511"/>
      <c r="E40" s="266"/>
      <c r="F40" s="266"/>
      <c r="G40" s="266"/>
      <c r="H40" s="179"/>
      <c r="I40" s="179"/>
      <c r="J40" s="179"/>
      <c r="K40" s="179"/>
      <c r="L40" s="179"/>
      <c r="M40" s="179"/>
      <c r="N40" s="179"/>
      <c r="O40" s="179"/>
      <c r="P40" s="179"/>
      <c r="Q40" s="179"/>
      <c r="R40" s="188"/>
      <c r="S40" s="188"/>
      <c r="T40" s="188"/>
      <c r="U40" s="188"/>
    </row>
    <row r="41" ht="12.75" customHeight="1">
      <c r="A41" s="179"/>
      <c r="B41" s="203" t="s">
        <v>313</v>
      </c>
      <c r="C41" s="512">
        <v>45000.0</v>
      </c>
      <c r="D41" s="505"/>
      <c r="E41" s="266"/>
      <c r="F41" s="266"/>
      <c r="G41" s="266"/>
      <c r="H41" s="179"/>
      <c r="I41" s="179"/>
      <c r="J41" s="179"/>
      <c r="K41" s="179"/>
      <c r="L41" s="179"/>
      <c r="M41" s="179"/>
      <c r="N41" s="179"/>
      <c r="O41" s="179"/>
      <c r="P41" s="179"/>
      <c r="Q41" s="179"/>
      <c r="R41" s="188"/>
      <c r="S41" s="188"/>
      <c r="T41" s="188"/>
      <c r="U41" s="188"/>
    </row>
    <row r="42" ht="12.75" customHeight="1">
      <c r="A42" s="179"/>
      <c r="B42" s="513" t="s">
        <v>314</v>
      </c>
      <c r="C42" s="514">
        <v>250000.0</v>
      </c>
      <c r="D42" s="377">
        <f>C42/F2</f>
        <v>6.652874814</v>
      </c>
      <c r="E42" s="266"/>
      <c r="F42" s="266"/>
      <c r="G42" s="266"/>
      <c r="H42" s="179"/>
      <c r="I42" s="179"/>
      <c r="J42" s="179"/>
      <c r="K42" s="179"/>
      <c r="L42" s="179"/>
      <c r="M42" s="179"/>
      <c r="N42" s="179"/>
      <c r="O42" s="179"/>
      <c r="P42" s="179"/>
      <c r="Q42" s="179"/>
      <c r="R42" s="188"/>
      <c r="S42" s="188"/>
      <c r="T42" s="188"/>
      <c r="U42" s="188"/>
    </row>
    <row r="43" ht="12.75" customHeight="1">
      <c r="A43" s="179"/>
      <c r="B43" s="212" t="s">
        <v>315</v>
      </c>
      <c r="C43" s="515">
        <v>150000.0</v>
      </c>
      <c r="D43" s="377">
        <f>C43/F2</f>
        <v>3.991724888</v>
      </c>
      <c r="E43" s="266"/>
      <c r="F43" s="266"/>
      <c r="G43" s="266"/>
      <c r="H43" s="179"/>
      <c r="I43" s="179"/>
      <c r="J43" s="179"/>
      <c r="K43" s="179"/>
      <c r="L43" s="179"/>
      <c r="M43" s="179"/>
      <c r="N43" s="179"/>
      <c r="O43" s="179"/>
      <c r="P43" s="179"/>
      <c r="Q43" s="179"/>
      <c r="R43" s="188"/>
      <c r="S43" s="188"/>
      <c r="T43" s="188"/>
      <c r="U43" s="188"/>
    </row>
    <row r="44" ht="12.75" customHeight="1">
      <c r="A44" s="179"/>
      <c r="B44" s="266"/>
      <c r="C44" s="266"/>
      <c r="D44" s="494"/>
      <c r="E44" s="266"/>
      <c r="F44" s="266"/>
      <c r="G44" s="266"/>
      <c r="H44" s="179"/>
      <c r="I44" s="179"/>
      <c r="J44" s="179"/>
      <c r="K44" s="179"/>
      <c r="L44" s="179"/>
      <c r="M44" s="179"/>
      <c r="N44" s="179"/>
      <c r="O44" s="179"/>
      <c r="P44" s="179"/>
      <c r="Q44" s="179"/>
      <c r="R44" s="188"/>
      <c r="S44" s="188"/>
      <c r="T44" s="188"/>
      <c r="U44" s="188"/>
    </row>
    <row r="45" ht="12.75" customHeight="1">
      <c r="A45" s="179"/>
      <c r="B45" s="509" t="s">
        <v>316</v>
      </c>
      <c r="C45" s="195"/>
      <c r="D45" s="516"/>
      <c r="E45" s="266"/>
      <c r="F45" s="266"/>
      <c r="G45" s="266"/>
      <c r="H45" s="179"/>
      <c r="I45" s="179"/>
      <c r="J45" s="179"/>
      <c r="K45" s="179"/>
      <c r="L45" s="179"/>
      <c r="M45" s="179"/>
      <c r="N45" s="179"/>
      <c r="O45" s="179"/>
      <c r="P45" s="179"/>
      <c r="Q45" s="179"/>
      <c r="R45" s="188"/>
      <c r="S45" s="188"/>
      <c r="T45" s="188"/>
      <c r="U45" s="188"/>
    </row>
    <row r="46" ht="12.75" customHeight="1">
      <c r="A46" s="179"/>
      <c r="B46" s="212" t="s">
        <v>317</v>
      </c>
      <c r="C46" s="508">
        <v>1500000.0</v>
      </c>
      <c r="D46" s="377">
        <f>C46/F2</f>
        <v>39.91724888</v>
      </c>
      <c r="E46" s="266"/>
      <c r="F46" s="266"/>
      <c r="G46" s="266"/>
      <c r="H46" s="179"/>
      <c r="I46" s="179"/>
      <c r="J46" s="179"/>
      <c r="K46" s="179"/>
      <c r="L46" s="179"/>
      <c r="M46" s="179"/>
      <c r="N46" s="179"/>
      <c r="O46" s="179"/>
      <c r="P46" s="179"/>
      <c r="Q46" s="179"/>
      <c r="R46" s="188"/>
      <c r="S46" s="188"/>
      <c r="T46" s="188"/>
      <c r="U46" s="188"/>
    </row>
    <row r="47" ht="12.75" customHeight="1">
      <c r="A47" s="179"/>
      <c r="B47" s="212" t="s">
        <v>318</v>
      </c>
      <c r="C47" s="508">
        <f>35000*20</f>
        <v>700000</v>
      </c>
      <c r="D47" s="377">
        <f>C47/F2</f>
        <v>18.62804948</v>
      </c>
      <c r="E47" s="266"/>
      <c r="F47" s="266"/>
      <c r="G47" s="266"/>
      <c r="H47" s="179"/>
      <c r="I47" s="179"/>
      <c r="J47" s="179"/>
      <c r="K47" s="179"/>
      <c r="L47" s="179"/>
      <c r="M47" s="179"/>
      <c r="N47" s="179"/>
      <c r="O47" s="179"/>
      <c r="P47" s="179"/>
      <c r="Q47" s="179"/>
      <c r="R47" s="188"/>
      <c r="S47" s="188"/>
      <c r="T47" s="188"/>
      <c r="U47" s="188"/>
    </row>
    <row r="48" ht="12.75" customHeight="1">
      <c r="A48" s="179"/>
      <c r="B48" s="212" t="s">
        <v>319</v>
      </c>
      <c r="C48" s="508">
        <v>75000.0</v>
      </c>
      <c r="D48" s="377">
        <v>2.0</v>
      </c>
      <c r="E48" s="266"/>
      <c r="F48" s="266"/>
      <c r="G48" s="266"/>
      <c r="H48" s="179"/>
      <c r="I48" s="179"/>
      <c r="J48" s="179"/>
      <c r="K48" s="179"/>
      <c r="L48" s="179"/>
      <c r="M48" s="179"/>
      <c r="N48" s="179"/>
      <c r="O48" s="179"/>
      <c r="P48" s="179"/>
      <c r="Q48" s="179"/>
      <c r="R48" s="188"/>
      <c r="S48" s="188"/>
      <c r="T48" s="188"/>
      <c r="U48" s="188"/>
    </row>
    <row r="49" ht="12.75" customHeight="1">
      <c r="A49" s="179"/>
      <c r="B49" s="212" t="s">
        <v>320</v>
      </c>
      <c r="C49" s="508">
        <v>40000.0</v>
      </c>
      <c r="D49" s="377">
        <f>C49/F2</f>
        <v>1.06445997</v>
      </c>
      <c r="E49" s="266"/>
      <c r="F49" s="266"/>
      <c r="G49" s="266"/>
      <c r="H49" s="179"/>
      <c r="I49" s="179"/>
      <c r="J49" s="179"/>
      <c r="K49" s="179"/>
      <c r="L49" s="179"/>
      <c r="M49" s="179"/>
      <c r="N49" s="179"/>
      <c r="O49" s="179"/>
      <c r="P49" s="179"/>
      <c r="Q49" s="179"/>
      <c r="R49" s="188"/>
      <c r="S49" s="188"/>
      <c r="T49" s="188"/>
      <c r="U49" s="188"/>
    </row>
    <row r="50" ht="12.75" customHeight="1">
      <c r="A50" s="179"/>
      <c r="B50" s="266"/>
      <c r="C50" s="266"/>
      <c r="D50" s="517"/>
      <c r="E50" s="266"/>
      <c r="F50" s="266"/>
      <c r="G50" s="266"/>
      <c r="H50" s="179"/>
      <c r="I50" s="179"/>
      <c r="J50" s="179"/>
      <c r="K50" s="179"/>
      <c r="L50" s="179"/>
      <c r="M50" s="179"/>
      <c r="N50" s="179"/>
      <c r="O50" s="179"/>
      <c r="P50" s="179"/>
      <c r="Q50" s="179"/>
      <c r="R50" s="188"/>
      <c r="S50" s="188"/>
      <c r="T50" s="188"/>
      <c r="U50" s="188"/>
    </row>
    <row r="51" ht="12.75" customHeight="1">
      <c r="A51" s="179"/>
      <c r="B51" s="509" t="s">
        <v>321</v>
      </c>
      <c r="C51" s="510"/>
      <c r="D51" s="518"/>
      <c r="E51" s="266"/>
      <c r="F51" s="266"/>
      <c r="G51" s="266"/>
      <c r="H51" s="179"/>
      <c r="I51" s="179"/>
      <c r="J51" s="179"/>
      <c r="K51" s="179"/>
      <c r="L51" s="179"/>
      <c r="M51" s="179"/>
      <c r="N51" s="179"/>
      <c r="O51" s="179"/>
      <c r="P51" s="179"/>
      <c r="Q51" s="179"/>
      <c r="R51" s="188"/>
      <c r="S51" s="188"/>
      <c r="T51" s="188"/>
      <c r="U51" s="188"/>
    </row>
    <row r="52" ht="12.75" customHeight="1">
      <c r="A52" s="179"/>
      <c r="B52" s="203" t="s">
        <v>322</v>
      </c>
      <c r="C52" s="504">
        <v>37500.0</v>
      </c>
      <c r="D52" s="505">
        <v>2.0</v>
      </c>
      <c r="E52" s="266"/>
      <c r="F52" s="266"/>
      <c r="G52" s="266"/>
      <c r="H52" s="179"/>
      <c r="I52" s="179"/>
      <c r="J52" s="179"/>
      <c r="K52" s="179"/>
      <c r="L52" s="179"/>
      <c r="M52" s="179"/>
      <c r="N52" s="179"/>
      <c r="O52" s="179"/>
      <c r="P52" s="179"/>
      <c r="Q52" s="179"/>
      <c r="R52" s="188"/>
      <c r="S52" s="188"/>
      <c r="T52" s="188"/>
      <c r="U52" s="188"/>
    </row>
    <row r="53" ht="12.75" customHeight="1">
      <c r="A53" s="179"/>
      <c r="B53" s="212" t="s">
        <v>323</v>
      </c>
      <c r="C53" s="496">
        <v>225000.0</v>
      </c>
      <c r="D53" s="377">
        <v>0.0</v>
      </c>
      <c r="E53" s="266"/>
      <c r="F53" s="266"/>
      <c r="G53" s="266"/>
      <c r="H53" s="179"/>
      <c r="I53" s="179"/>
      <c r="J53" s="179"/>
      <c r="K53" s="179"/>
      <c r="L53" s="179"/>
      <c r="M53" s="179"/>
      <c r="N53" s="179"/>
      <c r="O53" s="179"/>
      <c r="P53" s="179"/>
      <c r="Q53" s="179"/>
      <c r="R53" s="188"/>
      <c r="S53" s="188"/>
      <c r="T53" s="188"/>
      <c r="U53" s="188"/>
    </row>
    <row r="54" ht="12.75" customHeight="1">
      <c r="A54" s="179"/>
      <c r="B54" s="212" t="s">
        <v>324</v>
      </c>
      <c r="C54" s="519">
        <v>150000.0</v>
      </c>
      <c r="D54" s="377">
        <f>C54/F2</f>
        <v>3.991724888</v>
      </c>
      <c r="E54" s="266"/>
      <c r="F54" s="266"/>
      <c r="G54" s="266"/>
      <c r="H54" s="179"/>
      <c r="I54" s="179"/>
      <c r="J54" s="179"/>
      <c r="K54" s="179"/>
      <c r="L54" s="179"/>
      <c r="M54" s="179"/>
      <c r="N54" s="179"/>
      <c r="O54" s="179"/>
      <c r="P54" s="179"/>
      <c r="Q54" s="179"/>
      <c r="R54" s="188"/>
      <c r="S54" s="188"/>
      <c r="T54" s="188"/>
      <c r="U54" s="188"/>
    </row>
    <row r="55" ht="12.75" customHeight="1">
      <c r="A55" s="179"/>
      <c r="B55" s="266"/>
      <c r="C55" s="266"/>
      <c r="D55" s="520"/>
      <c r="E55" s="266"/>
      <c r="F55" s="266"/>
      <c r="G55" s="266"/>
      <c r="H55" s="179"/>
      <c r="I55" s="179"/>
      <c r="J55" s="179"/>
      <c r="K55" s="179"/>
      <c r="L55" s="179"/>
      <c r="M55" s="179"/>
      <c r="N55" s="179"/>
      <c r="O55" s="179"/>
      <c r="P55" s="179"/>
      <c r="Q55" s="179"/>
      <c r="R55" s="188"/>
      <c r="S55" s="188"/>
      <c r="T55" s="188"/>
      <c r="U55" s="188"/>
    </row>
    <row r="56" ht="12.75" customHeight="1">
      <c r="A56" s="179"/>
      <c r="B56" s="266"/>
      <c r="C56" s="266"/>
      <c r="D56" s="494"/>
      <c r="E56" s="266"/>
      <c r="F56" s="266"/>
      <c r="G56" s="266"/>
      <c r="H56" s="179"/>
      <c r="I56" s="179"/>
      <c r="J56" s="179"/>
      <c r="K56" s="179"/>
      <c r="L56" s="179"/>
      <c r="M56" s="179"/>
      <c r="N56" s="179"/>
      <c r="O56" s="179"/>
      <c r="P56" s="179"/>
      <c r="Q56" s="179"/>
      <c r="R56" s="188"/>
      <c r="S56" s="188"/>
      <c r="T56" s="188"/>
      <c r="U56" s="188"/>
    </row>
    <row r="57" ht="12.75" customHeight="1">
      <c r="A57" s="179"/>
      <c r="B57" s="212" t="s">
        <v>325</v>
      </c>
      <c r="C57" s="521"/>
      <c r="D57" s="522">
        <v>0.02</v>
      </c>
      <c r="E57" s="523" t="s">
        <v>326</v>
      </c>
      <c r="F57" s="524"/>
      <c r="G57" s="524"/>
      <c r="H57" s="179"/>
      <c r="I57" s="179"/>
      <c r="J57" s="179"/>
      <c r="K57" s="179"/>
      <c r="L57" s="179"/>
      <c r="M57" s="179"/>
      <c r="N57" s="179"/>
      <c r="O57" s="179"/>
      <c r="P57" s="179"/>
      <c r="Q57" s="179"/>
      <c r="R57" s="188"/>
      <c r="S57" s="188"/>
      <c r="T57" s="188"/>
      <c r="U57" s="188"/>
    </row>
    <row r="58" ht="12.75" customHeight="1">
      <c r="A58" s="179"/>
      <c r="B58" s="212" t="s">
        <v>327</v>
      </c>
      <c r="C58" s="521"/>
      <c r="D58" s="508">
        <v>1341.0</v>
      </c>
      <c r="E58" s="523" t="s">
        <v>328</v>
      </c>
      <c r="F58" s="523" t="s">
        <v>329</v>
      </c>
      <c r="G58" s="524"/>
      <c r="H58" s="179"/>
      <c r="I58" s="179"/>
      <c r="J58" s="179"/>
      <c r="K58" s="179"/>
      <c r="L58" s="179"/>
      <c r="M58" s="179"/>
      <c r="N58" s="179"/>
      <c r="O58" s="179"/>
      <c r="P58" s="179"/>
      <c r="Q58" s="179"/>
      <c r="R58" s="188"/>
      <c r="S58" s="188"/>
      <c r="T58" s="188"/>
      <c r="U58" s="188"/>
    </row>
    <row r="59" ht="12.75" customHeight="1">
      <c r="A59" s="179"/>
      <c r="B59" s="212" t="s">
        <v>327</v>
      </c>
      <c r="C59" s="521"/>
      <c r="D59" s="508">
        <v>1038.0</v>
      </c>
      <c r="E59" s="523" t="s">
        <v>330</v>
      </c>
      <c r="F59" s="524"/>
      <c r="G59" s="524"/>
      <c r="H59" s="179"/>
      <c r="I59" s="179"/>
      <c r="J59" s="179"/>
      <c r="K59" s="179"/>
      <c r="L59" s="179"/>
      <c r="M59" s="179"/>
      <c r="N59" s="179"/>
      <c r="O59" s="179"/>
      <c r="P59" s="179"/>
      <c r="Q59" s="179"/>
      <c r="R59" s="188"/>
      <c r="S59" s="188"/>
      <c r="T59" s="188"/>
      <c r="U59" s="188"/>
    </row>
    <row r="60" ht="12.75" customHeight="1">
      <c r="A60" s="179"/>
      <c r="B60" s="212" t="s">
        <v>331</v>
      </c>
      <c r="C60" s="500">
        <v>100.0</v>
      </c>
      <c r="D60" s="508">
        <f>1341/10</f>
        <v>134.1</v>
      </c>
      <c r="E60" s="523" t="s">
        <v>332</v>
      </c>
      <c r="F60" s="524"/>
      <c r="G60" s="525">
        <f>1341/80</f>
        <v>16.7625</v>
      </c>
      <c r="H60" s="179"/>
      <c r="I60" s="179"/>
      <c r="J60" s="179"/>
      <c r="K60" s="179"/>
      <c r="L60" s="179"/>
      <c r="M60" s="179"/>
      <c r="N60" s="179"/>
      <c r="O60" s="179"/>
      <c r="P60" s="179"/>
      <c r="Q60" s="179"/>
      <c r="R60" s="188"/>
      <c r="S60" s="188"/>
      <c r="T60" s="188"/>
      <c r="U60" s="188"/>
    </row>
    <row r="61" ht="12.75" customHeight="1">
      <c r="A61" s="179"/>
      <c r="B61" s="212" t="s">
        <v>331</v>
      </c>
      <c r="C61" s="500">
        <v>80.0</v>
      </c>
      <c r="D61" s="508">
        <f>D59/D63</f>
        <v>103.8</v>
      </c>
      <c r="E61" s="523" t="s">
        <v>333</v>
      </c>
      <c r="F61" s="524"/>
      <c r="G61" s="524"/>
      <c r="H61" s="179"/>
      <c r="I61" s="179"/>
      <c r="J61" s="179"/>
      <c r="K61" s="179"/>
      <c r="L61" s="179"/>
      <c r="M61" s="179"/>
      <c r="N61" s="179"/>
      <c r="O61" s="179"/>
      <c r="P61" s="179"/>
      <c r="Q61" s="179"/>
      <c r="R61" s="188"/>
      <c r="S61" s="188"/>
      <c r="T61" s="188"/>
      <c r="U61" s="188"/>
    </row>
    <row r="62" ht="12.75" customHeight="1">
      <c r="A62" s="179"/>
      <c r="B62" s="266"/>
      <c r="C62" s="266"/>
      <c r="D62" s="494"/>
      <c r="E62" s="524"/>
      <c r="F62" s="524"/>
      <c r="G62" s="524"/>
      <c r="H62" s="179"/>
      <c r="I62" s="179"/>
      <c r="J62" s="179"/>
      <c r="K62" s="179"/>
      <c r="L62" s="179"/>
      <c r="M62" s="179"/>
      <c r="N62" s="179"/>
      <c r="O62" s="179"/>
      <c r="P62" s="179"/>
      <c r="Q62" s="179"/>
      <c r="R62" s="188"/>
      <c r="S62" s="188"/>
      <c r="T62" s="188"/>
      <c r="U62" s="188"/>
    </row>
    <row r="63" ht="12.75" customHeight="1">
      <c r="A63" s="179"/>
      <c r="B63" s="212" t="s">
        <v>334</v>
      </c>
      <c r="C63" s="521"/>
      <c r="D63" s="500">
        <v>10.0</v>
      </c>
      <c r="E63" s="525">
        <f>D63/1</f>
        <v>10</v>
      </c>
      <c r="F63" s="524"/>
      <c r="G63" s="524"/>
      <c r="H63" s="179"/>
      <c r="I63" s="179"/>
      <c r="J63" s="179"/>
      <c r="K63" s="179"/>
      <c r="L63" s="179"/>
      <c r="M63" s="179"/>
      <c r="N63" s="179"/>
      <c r="O63" s="179"/>
      <c r="P63" s="179"/>
      <c r="Q63" s="179"/>
      <c r="R63" s="188"/>
      <c r="S63" s="188"/>
      <c r="T63" s="188"/>
      <c r="U63" s="188"/>
    </row>
    <row r="64" ht="12.75" customHeight="1">
      <c r="A64" s="179"/>
      <c r="B64" s="179"/>
      <c r="C64" s="179"/>
      <c r="D64" s="179"/>
      <c r="E64" s="179"/>
      <c r="F64" s="179"/>
      <c r="G64" s="179"/>
      <c r="H64" s="179"/>
      <c r="I64" s="179"/>
      <c r="J64" s="179"/>
      <c r="K64" s="179"/>
      <c r="L64" s="179"/>
      <c r="M64" s="179"/>
      <c r="N64" s="179"/>
      <c r="O64" s="179"/>
      <c r="P64" s="179"/>
      <c r="Q64" s="179"/>
      <c r="R64" s="188"/>
      <c r="S64" s="188"/>
      <c r="T64" s="188"/>
      <c r="U64" s="188"/>
    </row>
    <row r="65" ht="12.75" customHeight="1">
      <c r="A65" s="179"/>
      <c r="B65" s="179"/>
      <c r="C65" s="179"/>
      <c r="D65" s="179"/>
      <c r="E65" s="179"/>
      <c r="F65" s="179"/>
      <c r="G65" s="179"/>
      <c r="H65" s="179"/>
      <c r="I65" s="179"/>
      <c r="J65" s="179"/>
      <c r="K65" s="179"/>
      <c r="L65" s="179"/>
      <c r="M65" s="179"/>
      <c r="N65" s="179"/>
      <c r="O65" s="179"/>
      <c r="P65" s="179"/>
      <c r="Q65" s="179"/>
      <c r="R65" s="188"/>
      <c r="S65" s="188"/>
      <c r="T65" s="188"/>
      <c r="U65" s="188"/>
    </row>
    <row r="66" ht="12.75" customHeight="1">
      <c r="A66" s="179"/>
      <c r="B66" s="179"/>
      <c r="C66" s="179"/>
      <c r="D66" s="179"/>
      <c r="E66" s="179"/>
      <c r="F66" s="179"/>
      <c r="G66" s="179"/>
      <c r="H66" s="179"/>
      <c r="I66" s="179"/>
      <c r="J66" s="179"/>
      <c r="K66" s="179"/>
      <c r="L66" s="179"/>
      <c r="M66" s="179"/>
      <c r="N66" s="179"/>
      <c r="O66" s="179"/>
      <c r="P66" s="179"/>
      <c r="Q66" s="179"/>
      <c r="R66" s="188"/>
      <c r="S66" s="188"/>
      <c r="T66" s="188"/>
      <c r="U66" s="188"/>
    </row>
    <row r="67" ht="12.75" customHeight="1">
      <c r="A67" s="179"/>
      <c r="B67" s="179"/>
      <c r="C67" s="179"/>
      <c r="D67" s="179"/>
      <c r="E67" s="179"/>
      <c r="F67" s="179"/>
      <c r="G67" s="179"/>
      <c r="H67" s="179"/>
      <c r="I67" s="179"/>
      <c r="J67" s="179"/>
      <c r="K67" s="179"/>
      <c r="L67" s="179"/>
      <c r="M67" s="179"/>
      <c r="N67" s="179"/>
      <c r="O67" s="179"/>
      <c r="P67" s="179"/>
      <c r="Q67" s="179"/>
      <c r="R67" s="188"/>
      <c r="S67" s="188"/>
      <c r="T67" s="188"/>
      <c r="U67" s="188"/>
    </row>
    <row r="68" ht="12.75" customHeight="1">
      <c r="A68" s="179"/>
      <c r="B68" s="179"/>
      <c r="C68" s="179"/>
      <c r="D68" s="179"/>
      <c r="E68" s="179"/>
      <c r="F68" s="179"/>
      <c r="G68" s="179"/>
      <c r="H68" s="179"/>
      <c r="I68" s="179"/>
      <c r="J68" s="179"/>
      <c r="K68" s="179"/>
      <c r="L68" s="179"/>
      <c r="M68" s="179"/>
      <c r="N68" s="179"/>
      <c r="O68" s="179"/>
      <c r="P68" s="179"/>
      <c r="Q68" s="179"/>
      <c r="R68" s="188"/>
      <c r="S68" s="188"/>
      <c r="T68" s="188"/>
      <c r="U68" s="188"/>
    </row>
    <row r="69" ht="12.75" customHeight="1">
      <c r="A69" s="179"/>
      <c r="B69" s="179"/>
      <c r="C69" s="179"/>
      <c r="D69" s="179"/>
      <c r="E69" s="179"/>
      <c r="F69" s="179"/>
      <c r="G69" s="179"/>
      <c r="H69" s="179"/>
      <c r="I69" s="179"/>
      <c r="J69" s="179"/>
      <c r="K69" s="179"/>
      <c r="L69" s="179"/>
      <c r="M69" s="179"/>
      <c r="N69" s="179"/>
      <c r="O69" s="179"/>
      <c r="P69" s="179"/>
      <c r="Q69" s="179"/>
      <c r="R69" s="188"/>
      <c r="S69" s="188"/>
      <c r="T69" s="188"/>
      <c r="U69" s="188"/>
    </row>
    <row r="70" ht="12.75" customHeight="1">
      <c r="A70" s="179"/>
      <c r="B70" s="179"/>
      <c r="C70" s="179"/>
      <c r="D70" s="179"/>
      <c r="E70" s="179"/>
      <c r="F70" s="179"/>
      <c r="G70" s="179"/>
      <c r="H70" s="179"/>
      <c r="I70" s="179"/>
      <c r="J70" s="179"/>
      <c r="K70" s="179"/>
      <c r="L70" s="179"/>
      <c r="M70" s="179"/>
      <c r="N70" s="179"/>
      <c r="O70" s="179"/>
      <c r="P70" s="179"/>
      <c r="Q70" s="179"/>
      <c r="R70" s="188"/>
      <c r="S70" s="188"/>
      <c r="T70" s="188"/>
      <c r="U70" s="188"/>
    </row>
    <row r="71" ht="12.75" customHeight="1">
      <c r="A71" s="179"/>
      <c r="B71" s="179"/>
      <c r="C71" s="179"/>
      <c r="D71" s="179"/>
      <c r="E71" s="179"/>
      <c r="F71" s="179"/>
      <c r="G71" s="179"/>
      <c r="H71" s="179"/>
      <c r="I71" s="179"/>
      <c r="J71" s="179"/>
      <c r="K71" s="179"/>
      <c r="L71" s="179"/>
      <c r="M71" s="179"/>
      <c r="N71" s="179"/>
      <c r="O71" s="179"/>
      <c r="P71" s="179"/>
      <c r="Q71" s="179"/>
      <c r="R71" s="188"/>
      <c r="S71" s="188"/>
      <c r="T71" s="188"/>
      <c r="U71" s="188"/>
    </row>
    <row r="72" ht="12.75" customHeight="1">
      <c r="A72" s="179"/>
      <c r="B72" s="179"/>
      <c r="C72" s="179"/>
      <c r="D72" s="179"/>
      <c r="E72" s="179"/>
      <c r="F72" s="179"/>
      <c r="G72" s="179"/>
      <c r="H72" s="179"/>
      <c r="I72" s="179"/>
      <c r="J72" s="179"/>
      <c r="K72" s="179"/>
      <c r="L72" s="179"/>
      <c r="M72" s="179"/>
      <c r="N72" s="179"/>
      <c r="O72" s="179"/>
      <c r="P72" s="179"/>
      <c r="Q72" s="179"/>
      <c r="R72" s="188"/>
      <c r="S72" s="188"/>
      <c r="T72" s="188"/>
      <c r="U72" s="188"/>
    </row>
    <row r="73" ht="12.75" customHeight="1">
      <c r="A73" s="179"/>
      <c r="B73" s="179"/>
      <c r="C73" s="179"/>
      <c r="D73" s="179"/>
      <c r="E73" s="179"/>
      <c r="F73" s="179"/>
      <c r="G73" s="179"/>
      <c r="H73" s="179"/>
      <c r="I73" s="179"/>
      <c r="J73" s="179"/>
      <c r="K73" s="179"/>
      <c r="L73" s="179"/>
      <c r="M73" s="179"/>
      <c r="N73" s="179"/>
      <c r="O73" s="179"/>
      <c r="P73" s="179"/>
      <c r="Q73" s="179"/>
      <c r="R73" s="188"/>
      <c r="S73" s="188"/>
      <c r="T73" s="188"/>
      <c r="U73" s="188"/>
    </row>
    <row r="74" ht="12.75" customHeight="1">
      <c r="A74" s="179"/>
      <c r="B74" s="179"/>
      <c r="C74" s="179"/>
      <c r="D74" s="179"/>
      <c r="E74" s="179"/>
      <c r="F74" s="179"/>
      <c r="G74" s="179"/>
      <c r="H74" s="179"/>
      <c r="I74" s="179"/>
      <c r="J74" s="179"/>
      <c r="K74" s="179"/>
      <c r="L74" s="179"/>
      <c r="M74" s="179"/>
      <c r="N74" s="179"/>
      <c r="O74" s="179"/>
      <c r="P74" s="179"/>
      <c r="Q74" s="179"/>
      <c r="R74" s="188"/>
      <c r="S74" s="188"/>
      <c r="T74" s="188"/>
      <c r="U74" s="188"/>
    </row>
    <row r="75" ht="12.75" customHeight="1">
      <c r="A75" s="179"/>
      <c r="B75" s="179"/>
      <c r="C75" s="179"/>
      <c r="D75" s="179"/>
      <c r="E75" s="179"/>
      <c r="F75" s="179"/>
      <c r="G75" s="179"/>
      <c r="H75" s="179"/>
      <c r="I75" s="179"/>
      <c r="J75" s="179"/>
      <c r="K75" s="179"/>
      <c r="L75" s="179"/>
      <c r="M75" s="179"/>
      <c r="N75" s="179"/>
      <c r="O75" s="179"/>
      <c r="P75" s="179"/>
      <c r="Q75" s="179"/>
      <c r="R75" s="188"/>
      <c r="S75" s="188"/>
      <c r="T75" s="188"/>
      <c r="U75" s="188"/>
    </row>
    <row r="76" ht="12.75" customHeight="1">
      <c r="A76" s="179"/>
      <c r="B76" s="179"/>
      <c r="C76" s="179"/>
      <c r="D76" s="179"/>
      <c r="E76" s="179"/>
      <c r="F76" s="179"/>
      <c r="G76" s="179"/>
      <c r="H76" s="179"/>
      <c r="I76" s="179"/>
      <c r="J76" s="179"/>
      <c r="K76" s="179"/>
      <c r="L76" s="179"/>
      <c r="M76" s="179"/>
      <c r="N76" s="179"/>
      <c r="O76" s="179"/>
      <c r="P76" s="179"/>
      <c r="Q76" s="179"/>
      <c r="R76" s="188"/>
      <c r="S76" s="188"/>
      <c r="T76" s="188"/>
      <c r="U76" s="188"/>
    </row>
    <row r="77" ht="12.75" customHeight="1">
      <c r="A77" s="179"/>
      <c r="B77" s="179"/>
      <c r="C77" s="179"/>
      <c r="D77" s="179"/>
      <c r="E77" s="179"/>
      <c r="F77" s="179"/>
      <c r="G77" s="179"/>
      <c r="H77" s="179"/>
      <c r="I77" s="179"/>
      <c r="J77" s="179"/>
      <c r="K77" s="179"/>
      <c r="L77" s="179"/>
      <c r="M77" s="179"/>
      <c r="N77" s="179"/>
      <c r="O77" s="179"/>
      <c r="P77" s="179"/>
      <c r="Q77" s="179"/>
      <c r="R77" s="188"/>
      <c r="S77" s="188"/>
      <c r="T77" s="188"/>
      <c r="U77" s="188"/>
    </row>
    <row r="78" ht="12.75" customHeight="1">
      <c r="A78" s="179"/>
      <c r="B78" s="179"/>
      <c r="C78" s="179"/>
      <c r="D78" s="179"/>
      <c r="E78" s="179"/>
      <c r="F78" s="179"/>
      <c r="G78" s="179"/>
      <c r="H78" s="179"/>
      <c r="I78" s="179"/>
      <c r="J78" s="179"/>
      <c r="K78" s="179"/>
      <c r="L78" s="179"/>
      <c r="M78" s="179"/>
      <c r="N78" s="179"/>
      <c r="O78" s="179"/>
      <c r="P78" s="179"/>
      <c r="Q78" s="179"/>
      <c r="R78" s="188"/>
      <c r="S78" s="188"/>
      <c r="T78" s="188"/>
      <c r="U78" s="188"/>
    </row>
    <row r="79" ht="12.75" customHeight="1">
      <c r="A79" s="179"/>
      <c r="B79" s="179"/>
      <c r="C79" s="179"/>
      <c r="D79" s="179"/>
      <c r="E79" s="179"/>
      <c r="F79" s="179"/>
      <c r="G79" s="179"/>
      <c r="H79" s="179"/>
      <c r="I79" s="179"/>
      <c r="J79" s="179"/>
      <c r="K79" s="179"/>
      <c r="L79" s="179"/>
      <c r="M79" s="179"/>
      <c r="N79" s="179"/>
      <c r="O79" s="179"/>
      <c r="P79" s="179"/>
      <c r="Q79" s="179"/>
      <c r="R79" s="188"/>
      <c r="S79" s="188"/>
      <c r="T79" s="188"/>
      <c r="U79" s="188"/>
    </row>
    <row r="80" ht="12.75" customHeight="1">
      <c r="A80" s="179"/>
      <c r="B80" s="179"/>
      <c r="C80" s="179"/>
      <c r="D80" s="179"/>
      <c r="E80" s="179"/>
      <c r="F80" s="179"/>
      <c r="G80" s="179"/>
      <c r="H80" s="179"/>
      <c r="I80" s="179"/>
      <c r="J80" s="179"/>
      <c r="K80" s="179"/>
      <c r="L80" s="179"/>
      <c r="M80" s="179"/>
      <c r="N80" s="179"/>
      <c r="O80" s="179"/>
      <c r="P80" s="179"/>
      <c r="Q80" s="179"/>
      <c r="R80" s="188"/>
      <c r="S80" s="188"/>
      <c r="T80" s="188"/>
      <c r="U80" s="188"/>
    </row>
    <row r="81" ht="12.75" customHeight="1">
      <c r="A81" s="179"/>
      <c r="B81" s="179"/>
      <c r="C81" s="179"/>
      <c r="D81" s="179"/>
      <c r="E81" s="179"/>
      <c r="F81" s="179"/>
      <c r="G81" s="179"/>
      <c r="H81" s="179"/>
      <c r="I81" s="179"/>
      <c r="J81" s="179"/>
      <c r="K81" s="179"/>
      <c r="L81" s="179"/>
      <c r="M81" s="179"/>
      <c r="N81" s="179"/>
      <c r="O81" s="179"/>
      <c r="P81" s="179"/>
      <c r="Q81" s="179"/>
      <c r="R81" s="188"/>
      <c r="S81" s="188"/>
      <c r="T81" s="188"/>
      <c r="U81" s="188"/>
    </row>
    <row r="82" ht="12.75" customHeight="1">
      <c r="A82" s="179"/>
      <c r="B82" s="179"/>
      <c r="C82" s="179"/>
      <c r="D82" s="179"/>
      <c r="E82" s="179"/>
      <c r="F82" s="179"/>
      <c r="G82" s="179"/>
      <c r="H82" s="179"/>
      <c r="I82" s="179"/>
      <c r="J82" s="179"/>
      <c r="K82" s="179"/>
      <c r="L82" s="179"/>
      <c r="M82" s="179"/>
      <c r="N82" s="179"/>
      <c r="O82" s="179"/>
      <c r="P82" s="179"/>
      <c r="Q82" s="179"/>
      <c r="R82" s="188"/>
      <c r="S82" s="188"/>
      <c r="T82" s="188"/>
      <c r="U82" s="188"/>
    </row>
    <row r="83" ht="12.75" customHeight="1">
      <c r="A83" s="179"/>
      <c r="B83" s="179"/>
      <c r="C83" s="179"/>
      <c r="D83" s="179"/>
      <c r="E83" s="179"/>
      <c r="F83" s="179"/>
      <c r="G83" s="179"/>
      <c r="H83" s="179"/>
      <c r="I83" s="179"/>
      <c r="J83" s="179"/>
      <c r="K83" s="179"/>
      <c r="L83" s="179"/>
      <c r="M83" s="179"/>
      <c r="N83" s="179"/>
      <c r="O83" s="179"/>
      <c r="P83" s="179"/>
      <c r="Q83" s="179"/>
      <c r="R83" s="188"/>
      <c r="S83" s="188"/>
      <c r="T83" s="188"/>
      <c r="U83" s="188"/>
    </row>
    <row r="84" ht="12.75" customHeight="1">
      <c r="A84" s="179"/>
      <c r="B84" s="179"/>
      <c r="C84" s="179"/>
      <c r="D84" s="179"/>
      <c r="E84" s="179"/>
      <c r="F84" s="179"/>
      <c r="G84" s="179"/>
      <c r="H84" s="179"/>
      <c r="I84" s="179"/>
      <c r="J84" s="179"/>
      <c r="K84" s="179"/>
      <c r="L84" s="179"/>
      <c r="M84" s="179"/>
      <c r="N84" s="179"/>
      <c r="O84" s="179"/>
      <c r="P84" s="179"/>
      <c r="Q84" s="179"/>
      <c r="R84" s="188"/>
      <c r="S84" s="188"/>
      <c r="T84" s="188"/>
      <c r="U84" s="188"/>
    </row>
    <row r="85" ht="12.75" customHeight="1">
      <c r="A85" s="179"/>
      <c r="B85" s="179"/>
      <c r="C85" s="179"/>
      <c r="D85" s="179"/>
      <c r="E85" s="179"/>
      <c r="F85" s="179"/>
      <c r="G85" s="179"/>
      <c r="H85" s="179"/>
      <c r="I85" s="179"/>
      <c r="J85" s="179"/>
      <c r="K85" s="179"/>
      <c r="L85" s="179"/>
      <c r="M85" s="179"/>
      <c r="N85" s="179"/>
      <c r="O85" s="179"/>
      <c r="P85" s="179"/>
      <c r="Q85" s="179"/>
      <c r="R85" s="188"/>
      <c r="S85" s="188"/>
      <c r="T85" s="188"/>
      <c r="U85" s="188"/>
    </row>
    <row r="86" ht="12.75" customHeight="1">
      <c r="A86" s="179"/>
      <c r="B86" s="179"/>
      <c r="C86" s="179"/>
      <c r="D86" s="179"/>
      <c r="E86" s="179"/>
      <c r="F86" s="179"/>
      <c r="G86" s="179"/>
      <c r="H86" s="179"/>
      <c r="I86" s="179"/>
      <c r="J86" s="179"/>
      <c r="K86" s="179"/>
      <c r="L86" s="179"/>
      <c r="M86" s="179"/>
      <c r="N86" s="179"/>
      <c r="O86" s="179"/>
      <c r="P86" s="179"/>
      <c r="Q86" s="179"/>
      <c r="R86" s="188"/>
      <c r="S86" s="188"/>
      <c r="T86" s="188"/>
      <c r="U86" s="188"/>
    </row>
    <row r="87" ht="12.75" customHeight="1">
      <c r="A87" s="179"/>
      <c r="B87" s="179"/>
      <c r="C87" s="179"/>
      <c r="D87" s="179"/>
      <c r="E87" s="179"/>
      <c r="F87" s="179"/>
      <c r="G87" s="179"/>
      <c r="H87" s="179"/>
      <c r="I87" s="179"/>
      <c r="J87" s="179"/>
      <c r="K87" s="179"/>
      <c r="L87" s="179"/>
      <c r="M87" s="179"/>
      <c r="N87" s="179"/>
      <c r="O87" s="179"/>
      <c r="P87" s="179"/>
      <c r="Q87" s="179"/>
      <c r="R87" s="188"/>
      <c r="S87" s="188"/>
      <c r="T87" s="188"/>
      <c r="U87" s="188"/>
    </row>
    <row r="88" ht="12.75" customHeight="1">
      <c r="A88" s="179"/>
      <c r="B88" s="179"/>
      <c r="C88" s="179"/>
      <c r="D88" s="179"/>
      <c r="E88" s="179"/>
      <c r="F88" s="179"/>
      <c r="G88" s="179"/>
      <c r="H88" s="179"/>
      <c r="I88" s="179"/>
      <c r="J88" s="179"/>
      <c r="K88" s="179"/>
      <c r="L88" s="179"/>
      <c r="M88" s="179"/>
      <c r="N88" s="179"/>
      <c r="O88" s="179"/>
      <c r="P88" s="179"/>
      <c r="Q88" s="179"/>
      <c r="R88" s="188"/>
      <c r="S88" s="188"/>
      <c r="T88" s="188"/>
      <c r="U88" s="188"/>
    </row>
    <row r="89" ht="12.75" customHeight="1">
      <c r="A89" s="179"/>
      <c r="B89" s="179"/>
      <c r="C89" s="179"/>
      <c r="D89" s="179"/>
      <c r="E89" s="179"/>
      <c r="F89" s="179"/>
      <c r="G89" s="179"/>
      <c r="H89" s="179"/>
      <c r="I89" s="179"/>
      <c r="J89" s="179"/>
      <c r="K89" s="179"/>
      <c r="L89" s="179"/>
      <c r="M89" s="179"/>
      <c r="N89" s="179"/>
      <c r="O89" s="179"/>
      <c r="P89" s="179"/>
      <c r="Q89" s="179"/>
      <c r="R89" s="188"/>
      <c r="S89" s="188"/>
      <c r="T89" s="188"/>
      <c r="U89" s="188"/>
    </row>
    <row r="90" ht="12.75" customHeight="1">
      <c r="A90" s="179"/>
      <c r="B90" s="179"/>
      <c r="C90" s="179"/>
      <c r="D90" s="179"/>
      <c r="E90" s="179"/>
      <c r="F90" s="179"/>
      <c r="G90" s="179"/>
      <c r="H90" s="179"/>
      <c r="I90" s="179"/>
      <c r="J90" s="179"/>
      <c r="K90" s="179"/>
      <c r="L90" s="179"/>
      <c r="M90" s="179"/>
      <c r="N90" s="179"/>
      <c r="O90" s="179"/>
      <c r="P90" s="179"/>
      <c r="Q90" s="179"/>
      <c r="R90" s="188"/>
      <c r="S90" s="188"/>
      <c r="T90" s="188"/>
      <c r="U90" s="188"/>
    </row>
    <row r="91" ht="12.75" customHeight="1">
      <c r="A91" s="179"/>
      <c r="B91" s="179"/>
      <c r="C91" s="179"/>
      <c r="D91" s="179"/>
      <c r="E91" s="179"/>
      <c r="F91" s="179"/>
      <c r="G91" s="179"/>
      <c r="H91" s="179"/>
      <c r="I91" s="179"/>
      <c r="J91" s="179"/>
      <c r="K91" s="179"/>
      <c r="L91" s="179"/>
      <c r="M91" s="179"/>
      <c r="N91" s="179"/>
      <c r="O91" s="179"/>
      <c r="P91" s="179"/>
      <c r="Q91" s="179"/>
      <c r="R91" s="188"/>
      <c r="S91" s="188"/>
      <c r="T91" s="188"/>
      <c r="U91" s="188"/>
    </row>
    <row r="92" ht="12.75" customHeight="1">
      <c r="A92" s="179"/>
      <c r="B92" s="179"/>
      <c r="C92" s="179"/>
      <c r="D92" s="179"/>
      <c r="E92" s="179"/>
      <c r="F92" s="179"/>
      <c r="G92" s="179"/>
      <c r="H92" s="179"/>
      <c r="I92" s="179"/>
      <c r="J92" s="179"/>
      <c r="K92" s="179"/>
      <c r="L92" s="179"/>
      <c r="M92" s="179"/>
      <c r="N92" s="179"/>
      <c r="O92" s="179"/>
      <c r="P92" s="179"/>
      <c r="Q92" s="179"/>
      <c r="R92" s="188"/>
      <c r="S92" s="188"/>
      <c r="T92" s="188"/>
      <c r="U92" s="188"/>
    </row>
    <row r="93" ht="12.75" customHeight="1">
      <c r="A93" s="179"/>
      <c r="B93" s="179"/>
      <c r="C93" s="179"/>
      <c r="D93" s="179"/>
      <c r="E93" s="179"/>
      <c r="F93" s="179"/>
      <c r="G93" s="179"/>
      <c r="H93" s="179"/>
      <c r="I93" s="179"/>
      <c r="J93" s="179"/>
      <c r="K93" s="179"/>
      <c r="L93" s="179"/>
      <c r="M93" s="179"/>
      <c r="N93" s="179"/>
      <c r="O93" s="179"/>
      <c r="P93" s="179"/>
      <c r="Q93" s="179"/>
      <c r="R93" s="188"/>
      <c r="S93" s="188"/>
      <c r="T93" s="188"/>
      <c r="U93" s="188"/>
    </row>
    <row r="94" ht="12.75" customHeight="1">
      <c r="A94" s="179"/>
      <c r="B94" s="179"/>
      <c r="C94" s="179"/>
      <c r="D94" s="179"/>
      <c r="E94" s="179"/>
      <c r="F94" s="179"/>
      <c r="G94" s="179"/>
      <c r="H94" s="179"/>
      <c r="I94" s="179"/>
      <c r="J94" s="179"/>
      <c r="K94" s="179"/>
      <c r="L94" s="179"/>
      <c r="M94" s="179"/>
      <c r="N94" s="179"/>
      <c r="O94" s="179"/>
      <c r="P94" s="179"/>
      <c r="Q94" s="179"/>
      <c r="R94" s="188"/>
      <c r="S94" s="188"/>
      <c r="T94" s="188"/>
      <c r="U94" s="188"/>
    </row>
    <row r="95" ht="12.75" customHeight="1">
      <c r="A95" s="179"/>
      <c r="B95" s="179"/>
      <c r="C95" s="179"/>
      <c r="D95" s="179"/>
      <c r="E95" s="179"/>
      <c r="F95" s="179"/>
      <c r="G95" s="179"/>
      <c r="H95" s="179"/>
      <c r="I95" s="179"/>
      <c r="J95" s="179"/>
      <c r="K95" s="179"/>
      <c r="L95" s="179"/>
      <c r="M95" s="179"/>
      <c r="N95" s="179"/>
      <c r="O95" s="179"/>
      <c r="P95" s="179"/>
      <c r="Q95" s="179"/>
      <c r="R95" s="188"/>
      <c r="S95" s="188"/>
      <c r="T95" s="188"/>
      <c r="U95" s="188"/>
    </row>
    <row r="96" ht="12.75" customHeight="1">
      <c r="A96" s="179"/>
      <c r="B96" s="179"/>
      <c r="C96" s="179"/>
      <c r="D96" s="179"/>
      <c r="E96" s="179"/>
      <c r="F96" s="179"/>
      <c r="G96" s="179"/>
      <c r="H96" s="179"/>
      <c r="I96" s="179"/>
      <c r="J96" s="179"/>
      <c r="K96" s="179"/>
      <c r="L96" s="179"/>
      <c r="M96" s="179"/>
      <c r="N96" s="179"/>
      <c r="O96" s="179"/>
      <c r="P96" s="179"/>
      <c r="Q96" s="179"/>
      <c r="R96" s="188"/>
      <c r="S96" s="188"/>
      <c r="T96" s="188"/>
      <c r="U96" s="188"/>
    </row>
    <row r="97" ht="12.75" customHeight="1">
      <c r="A97" s="179"/>
      <c r="B97" s="179"/>
      <c r="C97" s="179"/>
      <c r="D97" s="179"/>
      <c r="E97" s="179"/>
      <c r="F97" s="179"/>
      <c r="G97" s="179"/>
      <c r="H97" s="179"/>
      <c r="I97" s="179"/>
      <c r="J97" s="179"/>
      <c r="K97" s="179"/>
      <c r="L97" s="179"/>
      <c r="M97" s="179"/>
      <c r="N97" s="179"/>
      <c r="O97" s="179"/>
      <c r="P97" s="179"/>
      <c r="Q97" s="179"/>
      <c r="R97" s="188"/>
      <c r="S97" s="188"/>
      <c r="T97" s="188"/>
      <c r="U97" s="188"/>
    </row>
    <row r="98" ht="12.75" customHeight="1">
      <c r="A98" s="179"/>
      <c r="B98" s="179"/>
      <c r="C98" s="179"/>
      <c r="D98" s="179"/>
      <c r="E98" s="179"/>
      <c r="F98" s="179"/>
      <c r="G98" s="179"/>
      <c r="H98" s="179"/>
      <c r="I98" s="179"/>
      <c r="J98" s="179"/>
      <c r="K98" s="179"/>
      <c r="L98" s="179"/>
      <c r="M98" s="179"/>
      <c r="N98" s="179"/>
      <c r="O98" s="179"/>
      <c r="P98" s="179"/>
      <c r="Q98" s="179"/>
      <c r="R98" s="188"/>
      <c r="S98" s="188"/>
      <c r="T98" s="188"/>
      <c r="U98" s="188"/>
    </row>
    <row r="99" ht="12.75" customHeight="1">
      <c r="A99" s="179"/>
      <c r="B99" s="179"/>
      <c r="C99" s="179"/>
      <c r="D99" s="179"/>
      <c r="E99" s="179"/>
      <c r="F99" s="179"/>
      <c r="G99" s="179"/>
      <c r="H99" s="179"/>
      <c r="I99" s="179"/>
      <c r="J99" s="179"/>
      <c r="K99" s="179"/>
      <c r="L99" s="179"/>
      <c r="M99" s="179"/>
      <c r="N99" s="179"/>
      <c r="O99" s="179"/>
      <c r="P99" s="179"/>
      <c r="Q99" s="179"/>
      <c r="R99" s="188"/>
      <c r="S99" s="188"/>
      <c r="T99" s="188"/>
      <c r="U99" s="188"/>
    </row>
    <row r="100" ht="12.75" customHeight="1">
      <c r="A100" s="179"/>
      <c r="B100" s="179"/>
      <c r="C100" s="179"/>
      <c r="D100" s="179"/>
      <c r="E100" s="179"/>
      <c r="F100" s="179"/>
      <c r="G100" s="179"/>
      <c r="H100" s="179"/>
      <c r="I100" s="179"/>
      <c r="J100" s="179"/>
      <c r="K100" s="179"/>
      <c r="L100" s="179"/>
      <c r="M100" s="179"/>
      <c r="N100" s="179"/>
      <c r="O100" s="179"/>
      <c r="P100" s="179"/>
      <c r="Q100" s="179"/>
      <c r="R100" s="188"/>
      <c r="S100" s="188"/>
      <c r="T100" s="188"/>
      <c r="U100" s="188"/>
    </row>
    <row r="101" ht="12.75" customHeight="1">
      <c r="A101" s="179"/>
      <c r="B101" s="179"/>
      <c r="C101" s="179"/>
      <c r="D101" s="179"/>
      <c r="E101" s="179"/>
      <c r="F101" s="179"/>
      <c r="G101" s="179"/>
      <c r="H101" s="179"/>
      <c r="I101" s="179"/>
      <c r="J101" s="179"/>
      <c r="K101" s="179"/>
      <c r="L101" s="179"/>
      <c r="M101" s="179"/>
      <c r="N101" s="179"/>
      <c r="O101" s="179"/>
      <c r="P101" s="179"/>
      <c r="Q101" s="179"/>
      <c r="R101" s="188"/>
      <c r="S101" s="188"/>
      <c r="T101" s="188"/>
      <c r="U101" s="188"/>
    </row>
    <row r="102" ht="12.75" customHeight="1">
      <c r="A102" s="179"/>
      <c r="B102" s="179"/>
      <c r="C102" s="179"/>
      <c r="D102" s="179"/>
      <c r="E102" s="179"/>
      <c r="F102" s="179"/>
      <c r="G102" s="179"/>
      <c r="H102" s="179"/>
      <c r="I102" s="179"/>
      <c r="J102" s="179"/>
      <c r="K102" s="179"/>
      <c r="L102" s="179"/>
      <c r="M102" s="179"/>
      <c r="N102" s="179"/>
      <c r="O102" s="179"/>
      <c r="P102" s="179"/>
      <c r="Q102" s="179"/>
      <c r="R102" s="188"/>
      <c r="S102" s="188"/>
      <c r="T102" s="188"/>
      <c r="U102" s="188"/>
    </row>
    <row r="103" ht="12.75" customHeight="1">
      <c r="A103" s="179"/>
      <c r="B103" s="179"/>
      <c r="C103" s="179"/>
      <c r="D103" s="179"/>
      <c r="E103" s="179"/>
      <c r="F103" s="179"/>
      <c r="G103" s="179"/>
      <c r="H103" s="179"/>
      <c r="I103" s="179"/>
      <c r="J103" s="179"/>
      <c r="K103" s="179"/>
      <c r="L103" s="179"/>
      <c r="M103" s="179"/>
      <c r="N103" s="179"/>
      <c r="O103" s="179"/>
      <c r="P103" s="179"/>
      <c r="Q103" s="179"/>
      <c r="R103" s="188"/>
      <c r="S103" s="188"/>
      <c r="T103" s="188"/>
      <c r="U103" s="188"/>
    </row>
    <row r="104" ht="12.75" customHeight="1">
      <c r="A104" s="179"/>
      <c r="B104" s="179"/>
      <c r="C104" s="179"/>
      <c r="D104" s="179"/>
      <c r="E104" s="179"/>
      <c r="F104" s="179"/>
      <c r="G104" s="179"/>
      <c r="H104" s="179"/>
      <c r="I104" s="179"/>
      <c r="J104" s="179"/>
      <c r="K104" s="179"/>
      <c r="L104" s="179"/>
      <c r="M104" s="179"/>
      <c r="N104" s="179"/>
      <c r="O104" s="179"/>
      <c r="P104" s="179"/>
      <c r="Q104" s="179"/>
      <c r="R104" s="188"/>
      <c r="S104" s="188"/>
      <c r="T104" s="188"/>
      <c r="U104" s="188"/>
    </row>
    <row r="105" ht="12.75" customHeight="1">
      <c r="A105" s="179"/>
      <c r="B105" s="179"/>
      <c r="C105" s="179"/>
      <c r="D105" s="179"/>
      <c r="E105" s="179"/>
      <c r="F105" s="179"/>
      <c r="G105" s="179"/>
      <c r="H105" s="179"/>
      <c r="I105" s="179"/>
      <c r="J105" s="179"/>
      <c r="K105" s="179"/>
      <c r="L105" s="179"/>
      <c r="M105" s="179"/>
      <c r="N105" s="179"/>
      <c r="O105" s="179"/>
      <c r="P105" s="179"/>
      <c r="Q105" s="179"/>
      <c r="R105" s="188"/>
      <c r="S105" s="188"/>
      <c r="T105" s="188"/>
      <c r="U105" s="188"/>
    </row>
    <row r="106" ht="12.75" customHeight="1">
      <c r="A106" s="179"/>
      <c r="B106" s="179"/>
      <c r="C106" s="179"/>
      <c r="D106" s="179"/>
      <c r="E106" s="179"/>
      <c r="F106" s="179"/>
      <c r="G106" s="179"/>
      <c r="H106" s="179"/>
      <c r="I106" s="179"/>
      <c r="J106" s="179"/>
      <c r="K106" s="179"/>
      <c r="L106" s="179"/>
      <c r="M106" s="179"/>
      <c r="N106" s="179"/>
      <c r="O106" s="179"/>
      <c r="P106" s="179"/>
      <c r="Q106" s="179"/>
      <c r="R106" s="188"/>
      <c r="S106" s="188"/>
      <c r="T106" s="188"/>
      <c r="U106" s="188"/>
    </row>
    <row r="107" ht="12.75" customHeight="1">
      <c r="A107" s="179"/>
      <c r="B107" s="179"/>
      <c r="C107" s="179"/>
      <c r="D107" s="179"/>
      <c r="E107" s="179"/>
      <c r="F107" s="179"/>
      <c r="G107" s="179"/>
      <c r="H107" s="179"/>
      <c r="I107" s="179"/>
      <c r="J107" s="179"/>
      <c r="K107" s="179"/>
      <c r="L107" s="179"/>
      <c r="M107" s="179"/>
      <c r="N107" s="179"/>
      <c r="O107" s="179"/>
      <c r="P107" s="179"/>
      <c r="Q107" s="179"/>
      <c r="R107" s="188"/>
      <c r="S107" s="188"/>
      <c r="T107" s="188"/>
      <c r="U107" s="188"/>
    </row>
    <row r="108" ht="12.75" customHeight="1">
      <c r="A108" s="179"/>
      <c r="B108" s="179"/>
      <c r="C108" s="179"/>
      <c r="D108" s="179"/>
      <c r="E108" s="179"/>
      <c r="F108" s="179"/>
      <c r="G108" s="179"/>
      <c r="H108" s="179"/>
      <c r="I108" s="179"/>
      <c r="J108" s="179"/>
      <c r="K108" s="179"/>
      <c r="L108" s="179"/>
      <c r="M108" s="179"/>
      <c r="N108" s="179"/>
      <c r="O108" s="179"/>
      <c r="P108" s="179"/>
      <c r="Q108" s="179"/>
      <c r="R108" s="188"/>
      <c r="S108" s="188"/>
      <c r="T108" s="188"/>
      <c r="U108" s="188"/>
    </row>
    <row r="109" ht="12.75" customHeight="1">
      <c r="A109" s="179"/>
      <c r="B109" s="179"/>
      <c r="C109" s="179"/>
      <c r="D109" s="179"/>
      <c r="E109" s="179"/>
      <c r="F109" s="179"/>
      <c r="G109" s="179"/>
      <c r="H109" s="179"/>
      <c r="I109" s="179"/>
      <c r="J109" s="179"/>
      <c r="K109" s="179"/>
      <c r="L109" s="179"/>
      <c r="M109" s="179"/>
      <c r="N109" s="179"/>
      <c r="O109" s="179"/>
      <c r="P109" s="179"/>
      <c r="Q109" s="179"/>
      <c r="R109" s="188"/>
      <c r="S109" s="188"/>
      <c r="T109" s="188"/>
      <c r="U109" s="188"/>
    </row>
    <row r="110" ht="12.75" customHeight="1">
      <c r="A110" s="179"/>
      <c r="B110" s="179"/>
      <c r="C110" s="179"/>
      <c r="D110" s="179"/>
      <c r="E110" s="179"/>
      <c r="F110" s="179"/>
      <c r="G110" s="179"/>
      <c r="H110" s="179"/>
      <c r="I110" s="179"/>
      <c r="J110" s="179"/>
      <c r="K110" s="179"/>
      <c r="L110" s="179"/>
      <c r="M110" s="179"/>
      <c r="N110" s="179"/>
      <c r="O110" s="179"/>
      <c r="P110" s="179"/>
      <c r="Q110" s="179"/>
      <c r="R110" s="188"/>
      <c r="S110" s="188"/>
      <c r="T110" s="188"/>
      <c r="U110" s="188"/>
    </row>
    <row r="111" ht="12.75" customHeight="1">
      <c r="A111" s="179"/>
      <c r="B111" s="179"/>
      <c r="C111" s="179"/>
      <c r="D111" s="179"/>
      <c r="E111" s="179"/>
      <c r="F111" s="179"/>
      <c r="G111" s="179"/>
      <c r="H111" s="179"/>
      <c r="I111" s="179"/>
      <c r="J111" s="179"/>
      <c r="K111" s="179"/>
      <c r="L111" s="179"/>
      <c r="M111" s="179"/>
      <c r="N111" s="179"/>
      <c r="O111" s="179"/>
      <c r="P111" s="179"/>
      <c r="Q111" s="179"/>
      <c r="R111" s="188"/>
      <c r="S111" s="188"/>
      <c r="T111" s="188"/>
      <c r="U111" s="188"/>
    </row>
    <row r="112" ht="12.75" customHeight="1">
      <c r="A112" s="179"/>
      <c r="B112" s="179"/>
      <c r="C112" s="179"/>
      <c r="D112" s="179"/>
      <c r="E112" s="179"/>
      <c r="F112" s="179"/>
      <c r="G112" s="179"/>
      <c r="H112" s="179"/>
      <c r="I112" s="179"/>
      <c r="J112" s="179"/>
      <c r="K112" s="179"/>
      <c r="L112" s="179"/>
      <c r="M112" s="179"/>
      <c r="N112" s="179"/>
      <c r="O112" s="179"/>
      <c r="P112" s="179"/>
      <c r="Q112" s="179"/>
      <c r="R112" s="188"/>
      <c r="S112" s="188"/>
      <c r="T112" s="188"/>
      <c r="U112" s="188"/>
    </row>
    <row r="113" ht="12.75" customHeight="1">
      <c r="A113" s="179"/>
      <c r="B113" s="179"/>
      <c r="C113" s="179"/>
      <c r="D113" s="179"/>
      <c r="E113" s="179"/>
      <c r="F113" s="179"/>
      <c r="G113" s="179"/>
      <c r="H113" s="179"/>
      <c r="I113" s="179"/>
      <c r="J113" s="179"/>
      <c r="K113" s="179"/>
      <c r="L113" s="179"/>
      <c r="M113" s="179"/>
      <c r="N113" s="179"/>
      <c r="O113" s="179"/>
      <c r="P113" s="179"/>
      <c r="Q113" s="179"/>
      <c r="R113" s="188"/>
      <c r="S113" s="188"/>
      <c r="T113" s="188"/>
      <c r="U113" s="188"/>
    </row>
    <row r="114" ht="12.75" customHeight="1">
      <c r="A114" s="179"/>
      <c r="B114" s="179"/>
      <c r="C114" s="179"/>
      <c r="D114" s="179"/>
      <c r="E114" s="179"/>
      <c r="F114" s="179"/>
      <c r="G114" s="179"/>
      <c r="H114" s="179"/>
      <c r="I114" s="179"/>
      <c r="J114" s="179"/>
      <c r="K114" s="179"/>
      <c r="L114" s="179"/>
      <c r="M114" s="179"/>
      <c r="N114" s="179"/>
      <c r="O114" s="179"/>
      <c r="P114" s="179"/>
      <c r="Q114" s="179"/>
      <c r="R114" s="188"/>
      <c r="S114" s="188"/>
      <c r="T114" s="188"/>
      <c r="U114" s="188"/>
    </row>
    <row r="115" ht="12.75" customHeight="1">
      <c r="A115" s="179"/>
      <c r="B115" s="179"/>
      <c r="C115" s="179"/>
      <c r="D115" s="179"/>
      <c r="E115" s="179"/>
      <c r="F115" s="179"/>
      <c r="G115" s="179"/>
      <c r="H115" s="179"/>
      <c r="I115" s="179"/>
      <c r="J115" s="179"/>
      <c r="K115" s="179"/>
      <c r="L115" s="179"/>
      <c r="M115" s="179"/>
      <c r="N115" s="179"/>
      <c r="O115" s="179"/>
      <c r="P115" s="179"/>
      <c r="Q115" s="179"/>
      <c r="R115" s="188"/>
      <c r="S115" s="188"/>
      <c r="T115" s="188"/>
      <c r="U115" s="188"/>
    </row>
    <row r="116" ht="12.75" customHeight="1">
      <c r="A116" s="179"/>
      <c r="B116" s="179"/>
      <c r="C116" s="179"/>
      <c r="D116" s="179"/>
      <c r="E116" s="179"/>
      <c r="F116" s="179"/>
      <c r="G116" s="179"/>
      <c r="H116" s="179"/>
      <c r="I116" s="179"/>
      <c r="J116" s="179"/>
      <c r="K116" s="179"/>
      <c r="L116" s="179"/>
      <c r="M116" s="179"/>
      <c r="N116" s="179"/>
      <c r="O116" s="179"/>
      <c r="P116" s="179"/>
      <c r="Q116" s="179"/>
      <c r="R116" s="188"/>
      <c r="S116" s="188"/>
      <c r="T116" s="188"/>
      <c r="U116" s="188"/>
    </row>
    <row r="117" ht="12.75" customHeight="1">
      <c r="A117" s="179"/>
      <c r="B117" s="179"/>
      <c r="C117" s="179"/>
      <c r="D117" s="179"/>
      <c r="E117" s="179"/>
      <c r="F117" s="179"/>
      <c r="G117" s="179"/>
      <c r="H117" s="179"/>
      <c r="I117" s="179"/>
      <c r="J117" s="179"/>
      <c r="K117" s="179"/>
      <c r="L117" s="179"/>
      <c r="M117" s="179"/>
      <c r="N117" s="179"/>
      <c r="O117" s="179"/>
      <c r="P117" s="179"/>
      <c r="Q117" s="179"/>
      <c r="R117" s="188"/>
      <c r="S117" s="188"/>
      <c r="T117" s="188"/>
      <c r="U117" s="188"/>
    </row>
    <row r="118" ht="12.75" customHeight="1">
      <c r="A118" s="179"/>
      <c r="B118" s="179"/>
      <c r="C118" s="179"/>
      <c r="D118" s="179"/>
      <c r="E118" s="179"/>
      <c r="F118" s="179"/>
      <c r="G118" s="179"/>
      <c r="H118" s="179"/>
      <c r="I118" s="179"/>
      <c r="J118" s="179"/>
      <c r="K118" s="179"/>
      <c r="L118" s="179"/>
      <c r="M118" s="179"/>
      <c r="N118" s="179"/>
      <c r="O118" s="179"/>
      <c r="P118" s="179"/>
      <c r="Q118" s="179"/>
      <c r="R118" s="188"/>
      <c r="S118" s="188"/>
      <c r="T118" s="188"/>
      <c r="U118" s="188"/>
    </row>
    <row r="119" ht="12.75" customHeight="1">
      <c r="A119" s="179"/>
      <c r="B119" s="179"/>
      <c r="C119" s="179"/>
      <c r="D119" s="179"/>
      <c r="E119" s="179"/>
      <c r="F119" s="179"/>
      <c r="G119" s="179"/>
      <c r="H119" s="179"/>
      <c r="I119" s="179"/>
      <c r="J119" s="179"/>
      <c r="K119" s="179"/>
      <c r="L119" s="179"/>
      <c r="M119" s="179"/>
      <c r="N119" s="179"/>
      <c r="O119" s="179"/>
      <c r="P119" s="179"/>
      <c r="Q119" s="179"/>
      <c r="R119" s="188"/>
      <c r="S119" s="188"/>
      <c r="T119" s="188"/>
      <c r="U119" s="188"/>
    </row>
    <row r="120" ht="12.75" customHeight="1">
      <c r="A120" s="179"/>
      <c r="B120" s="179"/>
      <c r="C120" s="179"/>
      <c r="D120" s="179"/>
      <c r="E120" s="179"/>
      <c r="F120" s="179"/>
      <c r="G120" s="179"/>
      <c r="H120" s="179"/>
      <c r="I120" s="179"/>
      <c r="J120" s="179"/>
      <c r="K120" s="179"/>
      <c r="L120" s="179"/>
      <c r="M120" s="179"/>
      <c r="N120" s="179"/>
      <c r="O120" s="179"/>
      <c r="P120" s="179"/>
      <c r="Q120" s="179"/>
      <c r="R120" s="188"/>
      <c r="S120" s="188"/>
      <c r="T120" s="188"/>
      <c r="U120" s="188"/>
    </row>
    <row r="121" ht="12.75" customHeight="1">
      <c r="A121" s="179"/>
      <c r="B121" s="179"/>
      <c r="C121" s="179"/>
      <c r="D121" s="179"/>
      <c r="E121" s="179"/>
      <c r="F121" s="179"/>
      <c r="G121" s="179"/>
      <c r="H121" s="179"/>
      <c r="I121" s="179"/>
      <c r="J121" s="179"/>
      <c r="K121" s="179"/>
      <c r="L121" s="179"/>
      <c r="M121" s="179"/>
      <c r="N121" s="179"/>
      <c r="O121" s="179"/>
      <c r="P121" s="179"/>
      <c r="Q121" s="179"/>
      <c r="R121" s="188"/>
      <c r="S121" s="188"/>
      <c r="T121" s="188"/>
      <c r="U121" s="188"/>
    </row>
    <row r="122" ht="12.75" customHeight="1">
      <c r="A122" s="179"/>
      <c r="B122" s="179"/>
      <c r="C122" s="179"/>
      <c r="D122" s="179"/>
      <c r="E122" s="179"/>
      <c r="F122" s="179"/>
      <c r="G122" s="179"/>
      <c r="H122" s="179"/>
      <c r="I122" s="179"/>
      <c r="J122" s="179"/>
      <c r="K122" s="179"/>
      <c r="L122" s="179"/>
      <c r="M122" s="179"/>
      <c r="N122" s="179"/>
      <c r="O122" s="179"/>
      <c r="P122" s="179"/>
      <c r="Q122" s="179"/>
      <c r="R122" s="188"/>
      <c r="S122" s="188"/>
      <c r="T122" s="188"/>
      <c r="U122" s="188"/>
    </row>
    <row r="123" ht="12.75" customHeight="1">
      <c r="A123" s="179"/>
      <c r="B123" s="179"/>
      <c r="C123" s="179"/>
      <c r="D123" s="179"/>
      <c r="E123" s="179"/>
      <c r="F123" s="179"/>
      <c r="G123" s="179"/>
      <c r="H123" s="179"/>
      <c r="I123" s="179"/>
      <c r="J123" s="179"/>
      <c r="K123" s="179"/>
      <c r="L123" s="179"/>
      <c r="M123" s="179"/>
      <c r="N123" s="179"/>
      <c r="O123" s="179"/>
      <c r="P123" s="179"/>
      <c r="Q123" s="179"/>
      <c r="R123" s="188"/>
      <c r="S123" s="188"/>
      <c r="T123" s="188"/>
      <c r="U123" s="188"/>
    </row>
    <row r="124" ht="12.75" customHeight="1">
      <c r="A124" s="179"/>
      <c r="B124" s="179"/>
      <c r="C124" s="179"/>
      <c r="D124" s="179"/>
      <c r="E124" s="179"/>
      <c r="F124" s="179"/>
      <c r="G124" s="179"/>
      <c r="H124" s="179"/>
      <c r="I124" s="179"/>
      <c r="J124" s="179"/>
      <c r="K124" s="179"/>
      <c r="L124" s="179"/>
      <c r="M124" s="179"/>
      <c r="N124" s="179"/>
      <c r="O124" s="179"/>
      <c r="P124" s="179"/>
      <c r="Q124" s="179"/>
      <c r="R124" s="188"/>
      <c r="S124" s="188"/>
      <c r="T124" s="188"/>
      <c r="U124" s="188"/>
    </row>
    <row r="125" ht="12.75" customHeight="1">
      <c r="A125" s="179"/>
      <c r="B125" s="179"/>
      <c r="C125" s="179"/>
      <c r="D125" s="179"/>
      <c r="E125" s="179"/>
      <c r="F125" s="179"/>
      <c r="G125" s="179"/>
      <c r="H125" s="179"/>
      <c r="I125" s="179"/>
      <c r="J125" s="179"/>
      <c r="K125" s="179"/>
      <c r="L125" s="179"/>
      <c r="M125" s="179"/>
      <c r="N125" s="179"/>
      <c r="O125" s="179"/>
      <c r="P125" s="179"/>
      <c r="Q125" s="179"/>
      <c r="R125" s="188"/>
      <c r="S125" s="188"/>
      <c r="T125" s="188"/>
      <c r="U125" s="188"/>
    </row>
    <row r="126" ht="12.75" customHeight="1">
      <c r="A126" s="179"/>
      <c r="B126" s="179"/>
      <c r="C126" s="179"/>
      <c r="D126" s="179"/>
      <c r="E126" s="179"/>
      <c r="F126" s="179"/>
      <c r="G126" s="179"/>
      <c r="H126" s="179"/>
      <c r="I126" s="179"/>
      <c r="J126" s="179"/>
      <c r="K126" s="179"/>
      <c r="L126" s="179"/>
      <c r="M126" s="179"/>
      <c r="N126" s="179"/>
      <c r="O126" s="179"/>
      <c r="P126" s="179"/>
      <c r="Q126" s="179"/>
      <c r="R126" s="188"/>
      <c r="S126" s="188"/>
      <c r="T126" s="188"/>
      <c r="U126" s="188"/>
    </row>
    <row r="127" ht="12.75" customHeight="1">
      <c r="A127" s="179"/>
      <c r="B127" s="179"/>
      <c r="C127" s="179"/>
      <c r="D127" s="179"/>
      <c r="E127" s="179"/>
      <c r="F127" s="179"/>
      <c r="G127" s="179"/>
      <c r="H127" s="179"/>
      <c r="I127" s="179"/>
      <c r="J127" s="179"/>
      <c r="K127" s="179"/>
      <c r="L127" s="179"/>
      <c r="M127" s="179"/>
      <c r="N127" s="179"/>
      <c r="O127" s="179"/>
      <c r="P127" s="179"/>
      <c r="Q127" s="179"/>
      <c r="R127" s="188"/>
      <c r="S127" s="188"/>
      <c r="T127" s="188"/>
      <c r="U127" s="188"/>
    </row>
    <row r="128" ht="12.75" customHeight="1">
      <c r="A128" s="179"/>
      <c r="B128" s="179"/>
      <c r="C128" s="179"/>
      <c r="D128" s="179"/>
      <c r="E128" s="179"/>
      <c r="F128" s="179"/>
      <c r="G128" s="179"/>
      <c r="H128" s="179"/>
      <c r="I128" s="179"/>
      <c r="J128" s="179"/>
      <c r="K128" s="179"/>
      <c r="L128" s="179"/>
      <c r="M128" s="179"/>
      <c r="N128" s="179"/>
      <c r="O128" s="179"/>
      <c r="P128" s="179"/>
      <c r="Q128" s="179"/>
      <c r="R128" s="188"/>
      <c r="S128" s="188"/>
      <c r="T128" s="188"/>
      <c r="U128" s="188"/>
    </row>
    <row r="129" ht="12.75" customHeight="1">
      <c r="A129" s="179"/>
      <c r="B129" s="179"/>
      <c r="C129" s="179"/>
      <c r="D129" s="179"/>
      <c r="E129" s="179"/>
      <c r="F129" s="179"/>
      <c r="G129" s="179"/>
      <c r="H129" s="179"/>
      <c r="I129" s="179"/>
      <c r="J129" s="179"/>
      <c r="K129" s="179"/>
      <c r="L129" s="179"/>
      <c r="M129" s="179"/>
      <c r="N129" s="179"/>
      <c r="O129" s="179"/>
      <c r="P129" s="179"/>
      <c r="Q129" s="179"/>
      <c r="R129" s="188"/>
      <c r="S129" s="188"/>
      <c r="T129" s="188"/>
      <c r="U129" s="188"/>
    </row>
    <row r="130" ht="12.75" customHeight="1">
      <c r="A130" s="179"/>
      <c r="B130" s="179"/>
      <c r="C130" s="179"/>
      <c r="D130" s="179"/>
      <c r="E130" s="179"/>
      <c r="F130" s="179"/>
      <c r="G130" s="179"/>
      <c r="H130" s="179"/>
      <c r="I130" s="179"/>
      <c r="J130" s="179"/>
      <c r="K130" s="179"/>
      <c r="L130" s="179"/>
      <c r="M130" s="179"/>
      <c r="N130" s="179"/>
      <c r="O130" s="179"/>
      <c r="P130" s="179"/>
      <c r="Q130" s="179"/>
      <c r="R130" s="188"/>
      <c r="S130" s="188"/>
      <c r="T130" s="188"/>
      <c r="U130" s="188"/>
    </row>
    <row r="131" ht="12.75" customHeight="1">
      <c r="A131" s="179"/>
      <c r="B131" s="179"/>
      <c r="C131" s="179"/>
      <c r="D131" s="179"/>
      <c r="E131" s="179"/>
      <c r="F131" s="179"/>
      <c r="G131" s="179"/>
      <c r="H131" s="179"/>
      <c r="I131" s="179"/>
      <c r="J131" s="179"/>
      <c r="K131" s="179"/>
      <c r="L131" s="179"/>
      <c r="M131" s="179"/>
      <c r="N131" s="179"/>
      <c r="O131" s="179"/>
      <c r="P131" s="179"/>
      <c r="Q131" s="179"/>
      <c r="R131" s="188"/>
      <c r="S131" s="188"/>
      <c r="T131" s="188"/>
      <c r="U131" s="188"/>
    </row>
    <row r="132" ht="12.75" customHeight="1">
      <c r="A132" s="179"/>
      <c r="B132" s="179"/>
      <c r="C132" s="179"/>
      <c r="D132" s="179"/>
      <c r="E132" s="179"/>
      <c r="F132" s="179"/>
      <c r="G132" s="179"/>
      <c r="H132" s="179"/>
      <c r="I132" s="179"/>
      <c r="J132" s="179"/>
      <c r="K132" s="179"/>
      <c r="L132" s="179"/>
      <c r="M132" s="179"/>
      <c r="N132" s="179"/>
      <c r="O132" s="179"/>
      <c r="P132" s="179"/>
      <c r="Q132" s="179"/>
      <c r="R132" s="188"/>
      <c r="S132" s="188"/>
      <c r="T132" s="188"/>
      <c r="U132" s="188"/>
    </row>
    <row r="133" ht="12.75" customHeight="1">
      <c r="A133" s="179"/>
      <c r="B133" s="179"/>
      <c r="C133" s="179"/>
      <c r="D133" s="179"/>
      <c r="E133" s="179"/>
      <c r="F133" s="179"/>
      <c r="G133" s="179"/>
      <c r="H133" s="179"/>
      <c r="I133" s="179"/>
      <c r="J133" s="179"/>
      <c r="K133" s="179"/>
      <c r="L133" s="179"/>
      <c r="M133" s="179"/>
      <c r="N133" s="179"/>
      <c r="O133" s="179"/>
      <c r="P133" s="179"/>
      <c r="Q133" s="179"/>
      <c r="R133" s="188"/>
      <c r="S133" s="188"/>
      <c r="T133" s="188"/>
      <c r="U133" s="188"/>
    </row>
    <row r="134" ht="12.75" customHeight="1">
      <c r="A134" s="179"/>
      <c r="B134" s="179"/>
      <c r="C134" s="179"/>
      <c r="D134" s="179"/>
      <c r="E134" s="179"/>
      <c r="F134" s="179"/>
      <c r="G134" s="179"/>
      <c r="H134" s="179"/>
      <c r="I134" s="179"/>
      <c r="J134" s="179"/>
      <c r="K134" s="179"/>
      <c r="L134" s="179"/>
      <c r="M134" s="179"/>
      <c r="N134" s="179"/>
      <c r="O134" s="179"/>
      <c r="P134" s="179"/>
      <c r="Q134" s="179"/>
      <c r="R134" s="188"/>
      <c r="S134" s="188"/>
      <c r="T134" s="188"/>
      <c r="U134" s="188"/>
    </row>
    <row r="135" ht="12.75" customHeight="1">
      <c r="A135" s="179"/>
      <c r="B135" s="179"/>
      <c r="C135" s="179"/>
      <c r="D135" s="179"/>
      <c r="E135" s="179"/>
      <c r="F135" s="179"/>
      <c r="G135" s="179"/>
      <c r="H135" s="179"/>
      <c r="I135" s="179"/>
      <c r="J135" s="179"/>
      <c r="K135" s="179"/>
      <c r="L135" s="179"/>
      <c r="M135" s="179"/>
      <c r="N135" s="179"/>
      <c r="O135" s="179"/>
      <c r="P135" s="179"/>
      <c r="Q135" s="179"/>
      <c r="R135" s="188"/>
      <c r="S135" s="188"/>
      <c r="T135" s="188"/>
      <c r="U135" s="188"/>
    </row>
    <row r="136" ht="12.75" customHeight="1">
      <c r="A136" s="179"/>
      <c r="B136" s="179"/>
      <c r="C136" s="179"/>
      <c r="D136" s="179"/>
      <c r="E136" s="179"/>
      <c r="F136" s="179"/>
      <c r="G136" s="179"/>
      <c r="H136" s="179"/>
      <c r="I136" s="179"/>
      <c r="J136" s="179"/>
      <c r="K136" s="179"/>
      <c r="L136" s="179"/>
      <c r="M136" s="179"/>
      <c r="N136" s="179"/>
      <c r="O136" s="179"/>
      <c r="P136" s="179"/>
      <c r="Q136" s="179"/>
      <c r="R136" s="188"/>
      <c r="S136" s="188"/>
      <c r="T136" s="188"/>
      <c r="U136" s="188"/>
    </row>
    <row r="137" ht="12.75" customHeight="1">
      <c r="A137" s="179"/>
      <c r="B137" s="179"/>
      <c r="C137" s="179"/>
      <c r="D137" s="179"/>
      <c r="E137" s="179"/>
      <c r="F137" s="179"/>
      <c r="G137" s="179"/>
      <c r="H137" s="179"/>
      <c r="I137" s="179"/>
      <c r="J137" s="179"/>
      <c r="K137" s="179"/>
      <c r="L137" s="179"/>
      <c r="M137" s="179"/>
      <c r="N137" s="179"/>
      <c r="O137" s="179"/>
      <c r="P137" s="179"/>
      <c r="Q137" s="179"/>
      <c r="R137" s="188"/>
      <c r="S137" s="188"/>
      <c r="T137" s="188"/>
      <c r="U137" s="188"/>
    </row>
    <row r="138" ht="12.75" customHeight="1">
      <c r="A138" s="179"/>
      <c r="B138" s="179"/>
      <c r="C138" s="179"/>
      <c r="D138" s="179"/>
      <c r="E138" s="179"/>
      <c r="F138" s="179"/>
      <c r="G138" s="179"/>
      <c r="H138" s="179"/>
      <c r="I138" s="179"/>
      <c r="J138" s="179"/>
      <c r="K138" s="179"/>
      <c r="L138" s="179"/>
      <c r="M138" s="179"/>
      <c r="N138" s="179"/>
      <c r="O138" s="179"/>
      <c r="P138" s="179"/>
      <c r="Q138" s="179"/>
      <c r="R138" s="188"/>
      <c r="S138" s="188"/>
      <c r="T138" s="188"/>
      <c r="U138" s="188"/>
    </row>
    <row r="139" ht="12.75" customHeight="1">
      <c r="A139" s="179"/>
      <c r="B139" s="179"/>
      <c r="C139" s="179"/>
      <c r="D139" s="179"/>
      <c r="E139" s="179"/>
      <c r="F139" s="179"/>
      <c r="G139" s="179"/>
      <c r="H139" s="179"/>
      <c r="I139" s="179"/>
      <c r="J139" s="179"/>
      <c r="K139" s="179"/>
      <c r="L139" s="179"/>
      <c r="M139" s="179"/>
      <c r="N139" s="179"/>
      <c r="O139" s="179"/>
      <c r="P139" s="179"/>
      <c r="Q139" s="179"/>
      <c r="R139" s="188"/>
      <c r="S139" s="188"/>
      <c r="T139" s="188"/>
      <c r="U139" s="188"/>
    </row>
    <row r="140" ht="12.75" customHeight="1">
      <c r="A140" s="179"/>
      <c r="B140" s="179"/>
      <c r="C140" s="179"/>
      <c r="D140" s="179"/>
      <c r="E140" s="179"/>
      <c r="F140" s="179"/>
      <c r="G140" s="179"/>
      <c r="H140" s="179"/>
      <c r="I140" s="179"/>
      <c r="J140" s="179"/>
      <c r="K140" s="179"/>
      <c r="L140" s="179"/>
      <c r="M140" s="179"/>
      <c r="N140" s="179"/>
      <c r="O140" s="179"/>
      <c r="P140" s="179"/>
      <c r="Q140" s="179"/>
      <c r="R140" s="188"/>
      <c r="S140" s="188"/>
      <c r="T140" s="188"/>
      <c r="U140" s="188"/>
    </row>
    <row r="141" ht="12.75" customHeight="1">
      <c r="A141" s="179"/>
      <c r="B141" s="179"/>
      <c r="C141" s="179"/>
      <c r="D141" s="179"/>
      <c r="E141" s="179"/>
      <c r="F141" s="179"/>
      <c r="G141" s="179"/>
      <c r="H141" s="179"/>
      <c r="I141" s="179"/>
      <c r="J141" s="179"/>
      <c r="K141" s="179"/>
      <c r="L141" s="179"/>
      <c r="M141" s="179"/>
      <c r="N141" s="179"/>
      <c r="O141" s="179"/>
      <c r="P141" s="179"/>
      <c r="Q141" s="179"/>
      <c r="R141" s="188"/>
      <c r="S141" s="188"/>
      <c r="T141" s="188"/>
      <c r="U141" s="188"/>
    </row>
    <row r="142" ht="12.75" customHeight="1">
      <c r="A142" s="179"/>
      <c r="B142" s="179"/>
      <c r="C142" s="179"/>
      <c r="D142" s="179"/>
      <c r="E142" s="179"/>
      <c r="F142" s="179"/>
      <c r="G142" s="179"/>
      <c r="H142" s="179"/>
      <c r="I142" s="179"/>
      <c r="J142" s="179"/>
      <c r="K142" s="179"/>
      <c r="L142" s="179"/>
      <c r="M142" s="179"/>
      <c r="N142" s="179"/>
      <c r="O142" s="179"/>
      <c r="P142" s="179"/>
      <c r="Q142" s="179"/>
      <c r="R142" s="188"/>
      <c r="S142" s="188"/>
      <c r="T142" s="188"/>
      <c r="U142" s="188"/>
    </row>
    <row r="143" ht="12.75" customHeight="1">
      <c r="A143" s="179"/>
      <c r="B143" s="179"/>
      <c r="C143" s="179"/>
      <c r="D143" s="179"/>
      <c r="E143" s="179"/>
      <c r="F143" s="179"/>
      <c r="G143" s="179"/>
      <c r="H143" s="179"/>
      <c r="I143" s="179"/>
      <c r="J143" s="179"/>
      <c r="K143" s="179"/>
      <c r="L143" s="179"/>
      <c r="M143" s="179"/>
      <c r="N143" s="179"/>
      <c r="O143" s="179"/>
      <c r="P143" s="179"/>
      <c r="Q143" s="179"/>
      <c r="R143" s="188"/>
      <c r="S143" s="188"/>
      <c r="T143" s="188"/>
      <c r="U143" s="188"/>
    </row>
    <row r="144" ht="12.75" customHeight="1">
      <c r="A144" s="179"/>
      <c r="B144" s="179"/>
      <c r="C144" s="179"/>
      <c r="D144" s="179"/>
      <c r="E144" s="179"/>
      <c r="F144" s="179"/>
      <c r="G144" s="179"/>
      <c r="H144" s="179"/>
      <c r="I144" s="179"/>
      <c r="J144" s="179"/>
      <c r="K144" s="179"/>
      <c r="L144" s="179"/>
      <c r="M144" s="179"/>
      <c r="N144" s="179"/>
      <c r="O144" s="179"/>
      <c r="P144" s="179"/>
      <c r="Q144" s="179"/>
      <c r="R144" s="188"/>
      <c r="S144" s="188"/>
      <c r="T144" s="188"/>
      <c r="U144" s="188"/>
    </row>
    <row r="145" ht="12.75" customHeight="1">
      <c r="A145" s="179"/>
      <c r="B145" s="179"/>
      <c r="C145" s="179"/>
      <c r="D145" s="179"/>
      <c r="E145" s="179"/>
      <c r="F145" s="179"/>
      <c r="G145" s="179"/>
      <c r="H145" s="179"/>
      <c r="I145" s="179"/>
      <c r="J145" s="179"/>
      <c r="K145" s="179"/>
      <c r="L145" s="179"/>
      <c r="M145" s="179"/>
      <c r="N145" s="179"/>
      <c r="O145" s="179"/>
      <c r="P145" s="179"/>
      <c r="Q145" s="179"/>
      <c r="R145" s="188"/>
      <c r="S145" s="188"/>
      <c r="T145" s="188"/>
      <c r="U145" s="188"/>
    </row>
    <row r="146" ht="12.75" customHeight="1">
      <c r="A146" s="179"/>
      <c r="B146" s="179"/>
      <c r="C146" s="179"/>
      <c r="D146" s="179"/>
      <c r="E146" s="179"/>
      <c r="F146" s="179"/>
      <c r="G146" s="179"/>
      <c r="H146" s="179"/>
      <c r="I146" s="179"/>
      <c r="J146" s="179"/>
      <c r="K146" s="179"/>
      <c r="L146" s="179"/>
      <c r="M146" s="179"/>
      <c r="N146" s="179"/>
      <c r="O146" s="179"/>
      <c r="P146" s="179"/>
      <c r="Q146" s="179"/>
      <c r="R146" s="188"/>
      <c r="S146" s="188"/>
      <c r="T146" s="188"/>
      <c r="U146" s="188"/>
    </row>
    <row r="147" ht="12.75" customHeight="1">
      <c r="A147" s="179"/>
      <c r="B147" s="179"/>
      <c r="C147" s="179"/>
      <c r="D147" s="179"/>
      <c r="E147" s="179"/>
      <c r="F147" s="179"/>
      <c r="G147" s="179"/>
      <c r="H147" s="179"/>
      <c r="I147" s="179"/>
      <c r="J147" s="179"/>
      <c r="K147" s="179"/>
      <c r="L147" s="179"/>
      <c r="M147" s="179"/>
      <c r="N147" s="179"/>
      <c r="O147" s="179"/>
      <c r="P147" s="179"/>
      <c r="Q147" s="179"/>
      <c r="R147" s="188"/>
      <c r="S147" s="188"/>
      <c r="T147" s="188"/>
      <c r="U147" s="188"/>
    </row>
    <row r="148" ht="12.75" customHeight="1">
      <c r="A148" s="179"/>
      <c r="B148" s="179"/>
      <c r="C148" s="179"/>
      <c r="D148" s="179"/>
      <c r="E148" s="179"/>
      <c r="F148" s="179"/>
      <c r="G148" s="179"/>
      <c r="H148" s="179"/>
      <c r="I148" s="179"/>
      <c r="J148" s="179"/>
      <c r="K148" s="179"/>
      <c r="L148" s="179"/>
      <c r="M148" s="179"/>
      <c r="N148" s="179"/>
      <c r="O148" s="179"/>
      <c r="P148" s="179"/>
      <c r="Q148" s="179"/>
      <c r="R148" s="188"/>
      <c r="S148" s="188"/>
      <c r="T148" s="188"/>
      <c r="U148" s="188"/>
    </row>
    <row r="149" ht="12.75" customHeight="1">
      <c r="A149" s="179"/>
      <c r="B149" s="179"/>
      <c r="C149" s="179"/>
      <c r="D149" s="179"/>
      <c r="E149" s="179"/>
      <c r="F149" s="179"/>
      <c r="G149" s="179"/>
      <c r="H149" s="179"/>
      <c r="I149" s="179"/>
      <c r="J149" s="179"/>
      <c r="K149" s="179"/>
      <c r="L149" s="179"/>
      <c r="M149" s="179"/>
      <c r="N149" s="179"/>
      <c r="O149" s="179"/>
      <c r="P149" s="179"/>
      <c r="Q149" s="179"/>
      <c r="R149" s="188"/>
      <c r="S149" s="188"/>
      <c r="T149" s="188"/>
      <c r="U149" s="188"/>
    </row>
    <row r="150" ht="12.75" customHeight="1">
      <c r="A150" s="179"/>
      <c r="B150" s="179"/>
      <c r="C150" s="179"/>
      <c r="D150" s="179"/>
      <c r="E150" s="179"/>
      <c r="F150" s="179"/>
      <c r="G150" s="179"/>
      <c r="H150" s="179"/>
      <c r="I150" s="179"/>
      <c r="J150" s="179"/>
      <c r="K150" s="179"/>
      <c r="L150" s="179"/>
      <c r="M150" s="179"/>
      <c r="N150" s="179"/>
      <c r="O150" s="179"/>
      <c r="P150" s="179"/>
      <c r="Q150" s="179"/>
      <c r="R150" s="188"/>
      <c r="S150" s="188"/>
      <c r="T150" s="188"/>
      <c r="U150" s="188"/>
    </row>
    <row r="151" ht="12.75" customHeight="1">
      <c r="A151" s="179"/>
      <c r="B151" s="179"/>
      <c r="C151" s="179"/>
      <c r="D151" s="179"/>
      <c r="E151" s="179"/>
      <c r="F151" s="179"/>
      <c r="G151" s="179"/>
      <c r="H151" s="179"/>
      <c r="I151" s="179"/>
      <c r="J151" s="179"/>
      <c r="K151" s="179"/>
      <c r="L151" s="179"/>
      <c r="M151" s="179"/>
      <c r="N151" s="179"/>
      <c r="O151" s="179"/>
      <c r="P151" s="179"/>
      <c r="Q151" s="179"/>
      <c r="R151" s="188"/>
      <c r="S151" s="188"/>
      <c r="T151" s="188"/>
      <c r="U151" s="188"/>
    </row>
    <row r="152" ht="12.75" customHeight="1">
      <c r="A152" s="179"/>
      <c r="B152" s="179"/>
      <c r="C152" s="179"/>
      <c r="D152" s="179"/>
      <c r="E152" s="179"/>
      <c r="F152" s="179"/>
      <c r="G152" s="179"/>
      <c r="H152" s="179"/>
      <c r="I152" s="179"/>
      <c r="J152" s="179"/>
      <c r="K152" s="179"/>
      <c r="L152" s="179"/>
      <c r="M152" s="179"/>
      <c r="N152" s="179"/>
      <c r="O152" s="179"/>
      <c r="P152" s="179"/>
      <c r="Q152" s="179"/>
      <c r="R152" s="188"/>
      <c r="S152" s="188"/>
      <c r="T152" s="188"/>
      <c r="U152" s="188"/>
    </row>
    <row r="153" ht="12.75" customHeight="1">
      <c r="A153" s="179"/>
      <c r="B153" s="179"/>
      <c r="C153" s="179"/>
      <c r="D153" s="179"/>
      <c r="E153" s="179"/>
      <c r="F153" s="179"/>
      <c r="G153" s="179"/>
      <c r="H153" s="179"/>
      <c r="I153" s="179"/>
      <c r="J153" s="179"/>
      <c r="K153" s="179"/>
      <c r="L153" s="179"/>
      <c r="M153" s="179"/>
      <c r="N153" s="179"/>
      <c r="O153" s="179"/>
      <c r="P153" s="179"/>
      <c r="Q153" s="179"/>
      <c r="R153" s="188"/>
      <c r="S153" s="188"/>
      <c r="T153" s="188"/>
      <c r="U153" s="188"/>
    </row>
    <row r="154" ht="12.75" customHeight="1">
      <c r="A154" s="179"/>
      <c r="B154" s="179"/>
      <c r="C154" s="179"/>
      <c r="D154" s="179"/>
      <c r="E154" s="179"/>
      <c r="F154" s="179"/>
      <c r="G154" s="179"/>
      <c r="H154" s="179"/>
      <c r="I154" s="179"/>
      <c r="J154" s="179"/>
      <c r="K154" s="179"/>
      <c r="L154" s="179"/>
      <c r="M154" s="179"/>
      <c r="N154" s="179"/>
      <c r="O154" s="179"/>
      <c r="P154" s="179"/>
      <c r="Q154" s="179"/>
      <c r="R154" s="188"/>
      <c r="S154" s="188"/>
      <c r="T154" s="188"/>
      <c r="U154" s="188"/>
    </row>
    <row r="155" ht="12.75" customHeight="1">
      <c r="A155" s="179"/>
      <c r="B155" s="179"/>
      <c r="C155" s="179"/>
      <c r="D155" s="179"/>
      <c r="E155" s="179"/>
      <c r="F155" s="179"/>
      <c r="G155" s="179"/>
      <c r="H155" s="179"/>
      <c r="I155" s="179"/>
      <c r="J155" s="179"/>
      <c r="K155" s="179"/>
      <c r="L155" s="179"/>
      <c r="M155" s="179"/>
      <c r="N155" s="179"/>
      <c r="O155" s="179"/>
      <c r="P155" s="179"/>
      <c r="Q155" s="179"/>
      <c r="R155" s="188"/>
      <c r="S155" s="188"/>
      <c r="T155" s="188"/>
      <c r="U155" s="188"/>
    </row>
    <row r="156" ht="12.75" customHeight="1">
      <c r="A156" s="179"/>
      <c r="B156" s="179"/>
      <c r="C156" s="179"/>
      <c r="D156" s="179"/>
      <c r="E156" s="179"/>
      <c r="F156" s="179"/>
      <c r="G156" s="179"/>
      <c r="H156" s="179"/>
      <c r="I156" s="179"/>
      <c r="J156" s="179"/>
      <c r="K156" s="179"/>
      <c r="L156" s="179"/>
      <c r="M156" s="179"/>
      <c r="N156" s="179"/>
      <c r="O156" s="179"/>
      <c r="P156" s="179"/>
      <c r="Q156" s="179"/>
      <c r="R156" s="188"/>
      <c r="S156" s="188"/>
      <c r="T156" s="188"/>
      <c r="U156" s="188"/>
    </row>
    <row r="157" ht="12.75" customHeight="1">
      <c r="A157" s="179"/>
      <c r="B157" s="179"/>
      <c r="C157" s="179"/>
      <c r="D157" s="179"/>
      <c r="E157" s="179"/>
      <c r="F157" s="179"/>
      <c r="G157" s="179"/>
      <c r="H157" s="179"/>
      <c r="I157" s="179"/>
      <c r="J157" s="179"/>
      <c r="K157" s="179"/>
      <c r="L157" s="179"/>
      <c r="M157" s="179"/>
      <c r="N157" s="179"/>
      <c r="O157" s="179"/>
      <c r="P157" s="179"/>
      <c r="Q157" s="179"/>
      <c r="R157" s="188"/>
      <c r="S157" s="188"/>
      <c r="T157" s="188"/>
      <c r="U157" s="188"/>
    </row>
    <row r="158" ht="12.75" customHeight="1">
      <c r="A158" s="179"/>
      <c r="B158" s="179"/>
      <c r="C158" s="179"/>
      <c r="D158" s="179"/>
      <c r="E158" s="179"/>
      <c r="F158" s="179"/>
      <c r="G158" s="179"/>
      <c r="H158" s="179"/>
      <c r="I158" s="179"/>
      <c r="J158" s="179"/>
      <c r="K158" s="179"/>
      <c r="L158" s="179"/>
      <c r="M158" s="179"/>
      <c r="N158" s="179"/>
      <c r="O158" s="179"/>
      <c r="P158" s="179"/>
      <c r="Q158" s="179"/>
      <c r="R158" s="188"/>
      <c r="S158" s="188"/>
      <c r="T158" s="188"/>
      <c r="U158" s="188"/>
    </row>
    <row r="159" ht="12.75" customHeight="1">
      <c r="A159" s="179"/>
      <c r="B159" s="179"/>
      <c r="C159" s="179"/>
      <c r="D159" s="179"/>
      <c r="E159" s="179"/>
      <c r="F159" s="179"/>
      <c r="G159" s="179"/>
      <c r="H159" s="179"/>
      <c r="I159" s="179"/>
      <c r="J159" s="179"/>
      <c r="K159" s="179"/>
      <c r="L159" s="179"/>
      <c r="M159" s="179"/>
      <c r="N159" s="179"/>
      <c r="O159" s="179"/>
      <c r="P159" s="179"/>
      <c r="Q159" s="179"/>
      <c r="R159" s="188"/>
      <c r="S159" s="188"/>
      <c r="T159" s="188"/>
      <c r="U159" s="188"/>
    </row>
    <row r="160" ht="12.75" customHeight="1">
      <c r="A160" s="179"/>
      <c r="B160" s="179"/>
      <c r="C160" s="179"/>
      <c r="D160" s="179"/>
      <c r="E160" s="179"/>
      <c r="F160" s="179"/>
      <c r="G160" s="179"/>
      <c r="H160" s="179"/>
      <c r="I160" s="179"/>
      <c r="J160" s="179"/>
      <c r="K160" s="179"/>
      <c r="L160" s="179"/>
      <c r="M160" s="179"/>
      <c r="N160" s="179"/>
      <c r="O160" s="179"/>
      <c r="P160" s="179"/>
      <c r="Q160" s="179"/>
      <c r="R160" s="188"/>
      <c r="S160" s="188"/>
      <c r="T160" s="188"/>
      <c r="U160" s="188"/>
    </row>
    <row r="161" ht="12.75" customHeight="1">
      <c r="A161" s="179"/>
      <c r="B161" s="179"/>
      <c r="C161" s="179"/>
      <c r="D161" s="179"/>
      <c r="E161" s="179"/>
      <c r="F161" s="179"/>
      <c r="G161" s="179"/>
      <c r="H161" s="179"/>
      <c r="I161" s="179"/>
      <c r="J161" s="179"/>
      <c r="K161" s="179"/>
      <c r="L161" s="179"/>
      <c r="M161" s="179"/>
      <c r="N161" s="179"/>
      <c r="O161" s="179"/>
      <c r="P161" s="179"/>
      <c r="Q161" s="179"/>
      <c r="R161" s="188"/>
      <c r="S161" s="188"/>
      <c r="T161" s="188"/>
      <c r="U161" s="188"/>
    </row>
    <row r="162" ht="12.75" customHeight="1">
      <c r="A162" s="179"/>
      <c r="B162" s="179"/>
      <c r="C162" s="179"/>
      <c r="D162" s="179"/>
      <c r="E162" s="179"/>
      <c r="F162" s="179"/>
      <c r="G162" s="179"/>
      <c r="H162" s="179"/>
      <c r="I162" s="179"/>
      <c r="J162" s="179"/>
      <c r="K162" s="179"/>
      <c r="L162" s="179"/>
      <c r="M162" s="179"/>
      <c r="N162" s="179"/>
      <c r="O162" s="179"/>
      <c r="P162" s="179"/>
      <c r="Q162" s="179"/>
      <c r="R162" s="188"/>
      <c r="S162" s="188"/>
      <c r="T162" s="188"/>
      <c r="U162" s="188"/>
    </row>
    <row r="163" ht="12.75" customHeight="1">
      <c r="A163" s="179"/>
      <c r="B163" s="179"/>
      <c r="C163" s="179"/>
      <c r="D163" s="179"/>
      <c r="E163" s="179"/>
      <c r="F163" s="179"/>
      <c r="G163" s="179"/>
      <c r="H163" s="179"/>
      <c r="I163" s="179"/>
      <c r="J163" s="179"/>
      <c r="K163" s="179"/>
      <c r="L163" s="179"/>
      <c r="M163" s="179"/>
      <c r="N163" s="179"/>
      <c r="O163" s="179"/>
      <c r="P163" s="179"/>
      <c r="Q163" s="179"/>
      <c r="R163" s="188"/>
      <c r="S163" s="188"/>
      <c r="T163" s="188"/>
      <c r="U163" s="188"/>
    </row>
    <row r="164" ht="12.75" customHeight="1">
      <c r="A164" s="179"/>
      <c r="B164" s="179"/>
      <c r="C164" s="179"/>
      <c r="D164" s="179"/>
      <c r="E164" s="179"/>
      <c r="F164" s="179"/>
      <c r="G164" s="179"/>
      <c r="H164" s="179"/>
      <c r="I164" s="179"/>
      <c r="J164" s="179"/>
      <c r="K164" s="179"/>
      <c r="L164" s="179"/>
      <c r="M164" s="179"/>
      <c r="N164" s="179"/>
      <c r="O164" s="179"/>
      <c r="P164" s="179"/>
      <c r="Q164" s="179"/>
      <c r="R164" s="188"/>
      <c r="S164" s="188"/>
      <c r="T164" s="188"/>
      <c r="U164" s="188"/>
    </row>
    <row r="165" ht="12.75" customHeight="1">
      <c r="A165" s="179"/>
      <c r="B165" s="179"/>
      <c r="C165" s="179"/>
      <c r="D165" s="179"/>
      <c r="E165" s="179"/>
      <c r="F165" s="179"/>
      <c r="G165" s="179"/>
      <c r="H165" s="179"/>
      <c r="I165" s="179"/>
      <c r="J165" s="179"/>
      <c r="K165" s="179"/>
      <c r="L165" s="179"/>
      <c r="M165" s="179"/>
      <c r="N165" s="179"/>
      <c r="O165" s="179"/>
      <c r="P165" s="179"/>
      <c r="Q165" s="179"/>
      <c r="R165" s="188"/>
      <c r="S165" s="188"/>
      <c r="T165" s="188"/>
      <c r="U165" s="188"/>
    </row>
    <row r="166" ht="12.75" customHeight="1">
      <c r="A166" s="179"/>
      <c r="B166" s="179"/>
      <c r="C166" s="179"/>
      <c r="D166" s="179"/>
      <c r="E166" s="179"/>
      <c r="F166" s="179"/>
      <c r="G166" s="179"/>
      <c r="H166" s="179"/>
      <c r="I166" s="179"/>
      <c r="J166" s="179"/>
      <c r="K166" s="179"/>
      <c r="L166" s="179"/>
      <c r="M166" s="179"/>
      <c r="N166" s="179"/>
      <c r="O166" s="179"/>
      <c r="P166" s="179"/>
      <c r="Q166" s="179"/>
      <c r="R166" s="188"/>
      <c r="S166" s="188"/>
      <c r="T166" s="188"/>
      <c r="U166" s="188"/>
    </row>
    <row r="167" ht="12.75" customHeight="1">
      <c r="A167" s="179"/>
      <c r="B167" s="179"/>
      <c r="C167" s="179"/>
      <c r="D167" s="179"/>
      <c r="E167" s="179"/>
      <c r="F167" s="179"/>
      <c r="G167" s="179"/>
      <c r="H167" s="179"/>
      <c r="I167" s="179"/>
      <c r="J167" s="179"/>
      <c r="K167" s="179"/>
      <c r="L167" s="179"/>
      <c r="M167" s="179"/>
      <c r="N167" s="179"/>
      <c r="O167" s="179"/>
      <c r="P167" s="179"/>
      <c r="Q167" s="179"/>
      <c r="R167" s="188"/>
      <c r="S167" s="188"/>
      <c r="T167" s="188"/>
      <c r="U167" s="188"/>
    </row>
    <row r="168" ht="12.75" customHeight="1">
      <c r="A168" s="179"/>
      <c r="B168" s="179"/>
      <c r="C168" s="179"/>
      <c r="D168" s="179"/>
      <c r="E168" s="179"/>
      <c r="F168" s="179"/>
      <c r="G168" s="179"/>
      <c r="H168" s="179"/>
      <c r="I168" s="179"/>
      <c r="J168" s="179"/>
      <c r="K168" s="179"/>
      <c r="L168" s="179"/>
      <c r="M168" s="179"/>
      <c r="N168" s="179"/>
      <c r="O168" s="179"/>
      <c r="P168" s="179"/>
      <c r="Q168" s="179"/>
      <c r="R168" s="188"/>
      <c r="S168" s="188"/>
      <c r="T168" s="188"/>
      <c r="U168" s="188"/>
    </row>
    <row r="169" ht="12.75" customHeight="1">
      <c r="A169" s="179"/>
      <c r="B169" s="179"/>
      <c r="C169" s="179"/>
      <c r="D169" s="179"/>
      <c r="E169" s="179"/>
      <c r="F169" s="179"/>
      <c r="G169" s="179"/>
      <c r="H169" s="179"/>
      <c r="I169" s="179"/>
      <c r="J169" s="179"/>
      <c r="K169" s="179"/>
      <c r="L169" s="179"/>
      <c r="M169" s="179"/>
      <c r="N169" s="179"/>
      <c r="O169" s="179"/>
      <c r="P169" s="179"/>
      <c r="Q169" s="179"/>
      <c r="R169" s="188"/>
      <c r="S169" s="188"/>
      <c r="T169" s="188"/>
      <c r="U169" s="188"/>
    </row>
    <row r="170" ht="12.75" customHeight="1">
      <c r="A170" s="179"/>
      <c r="B170" s="179"/>
      <c r="C170" s="179"/>
      <c r="D170" s="179"/>
      <c r="E170" s="179"/>
      <c r="F170" s="179"/>
      <c r="G170" s="179"/>
      <c r="H170" s="179"/>
      <c r="I170" s="179"/>
      <c r="J170" s="179"/>
      <c r="K170" s="179"/>
      <c r="L170" s="179"/>
      <c r="M170" s="179"/>
      <c r="N170" s="179"/>
      <c r="O170" s="179"/>
      <c r="P170" s="179"/>
      <c r="Q170" s="179"/>
      <c r="R170" s="188"/>
      <c r="S170" s="188"/>
      <c r="T170" s="188"/>
      <c r="U170" s="188"/>
    </row>
    <row r="171" ht="12.75" customHeight="1">
      <c r="A171" s="179"/>
      <c r="B171" s="179"/>
      <c r="C171" s="179"/>
      <c r="D171" s="179"/>
      <c r="E171" s="179"/>
      <c r="F171" s="179"/>
      <c r="G171" s="179"/>
      <c r="H171" s="179"/>
      <c r="I171" s="179"/>
      <c r="J171" s="179"/>
      <c r="K171" s="179"/>
      <c r="L171" s="179"/>
      <c r="M171" s="179"/>
      <c r="N171" s="179"/>
      <c r="O171" s="179"/>
      <c r="P171" s="179"/>
      <c r="Q171" s="179"/>
      <c r="R171" s="188"/>
      <c r="S171" s="188"/>
      <c r="T171" s="188"/>
      <c r="U171" s="188"/>
    </row>
    <row r="172" ht="12.75" customHeight="1">
      <c r="A172" s="179"/>
      <c r="B172" s="179"/>
      <c r="C172" s="179"/>
      <c r="D172" s="179"/>
      <c r="E172" s="179"/>
      <c r="F172" s="179"/>
      <c r="G172" s="179"/>
      <c r="H172" s="179"/>
      <c r="I172" s="179"/>
      <c r="J172" s="179"/>
      <c r="K172" s="179"/>
      <c r="L172" s="179"/>
      <c r="M172" s="179"/>
      <c r="N172" s="179"/>
      <c r="O172" s="179"/>
      <c r="P172" s="179"/>
      <c r="Q172" s="179"/>
      <c r="R172" s="188"/>
      <c r="S172" s="188"/>
      <c r="T172" s="188"/>
      <c r="U172" s="188"/>
    </row>
    <row r="173" ht="12.75" customHeight="1">
      <c r="A173" s="179"/>
      <c r="B173" s="179"/>
      <c r="C173" s="179"/>
      <c r="D173" s="179"/>
      <c r="E173" s="179"/>
      <c r="F173" s="179"/>
      <c r="G173" s="179"/>
      <c r="H173" s="179"/>
      <c r="I173" s="179"/>
      <c r="J173" s="179"/>
      <c r="K173" s="179"/>
      <c r="L173" s="179"/>
      <c r="M173" s="179"/>
      <c r="N173" s="179"/>
      <c r="O173" s="179"/>
      <c r="P173" s="179"/>
      <c r="Q173" s="179"/>
      <c r="R173" s="188"/>
      <c r="S173" s="188"/>
      <c r="T173" s="188"/>
      <c r="U173" s="188"/>
    </row>
    <row r="174" ht="12.75" customHeight="1">
      <c r="A174" s="179"/>
      <c r="B174" s="179"/>
      <c r="C174" s="179"/>
      <c r="D174" s="179"/>
      <c r="E174" s="179"/>
      <c r="F174" s="179"/>
      <c r="G174" s="179"/>
      <c r="H174" s="179"/>
      <c r="I174" s="179"/>
      <c r="J174" s="179"/>
      <c r="K174" s="179"/>
      <c r="L174" s="179"/>
      <c r="M174" s="179"/>
      <c r="N174" s="179"/>
      <c r="O174" s="179"/>
      <c r="P174" s="179"/>
      <c r="Q174" s="179"/>
      <c r="R174" s="188"/>
      <c r="S174" s="188"/>
      <c r="T174" s="188"/>
      <c r="U174" s="188"/>
    </row>
    <row r="175" ht="12.75" customHeight="1">
      <c r="A175" s="179"/>
      <c r="B175" s="179"/>
      <c r="C175" s="179"/>
      <c r="D175" s="179"/>
      <c r="E175" s="179"/>
      <c r="F175" s="179"/>
      <c r="G175" s="179"/>
      <c r="H175" s="179"/>
      <c r="I175" s="179"/>
      <c r="J175" s="179"/>
      <c r="K175" s="179"/>
      <c r="L175" s="179"/>
      <c r="M175" s="179"/>
      <c r="N175" s="179"/>
      <c r="O175" s="179"/>
      <c r="P175" s="179"/>
      <c r="Q175" s="179"/>
      <c r="R175" s="188"/>
      <c r="S175" s="188"/>
      <c r="T175" s="188"/>
      <c r="U175" s="188"/>
    </row>
    <row r="176" ht="12.75" customHeight="1">
      <c r="A176" s="179"/>
      <c r="B176" s="179"/>
      <c r="C176" s="179"/>
      <c r="D176" s="179"/>
      <c r="E176" s="179"/>
      <c r="F176" s="179"/>
      <c r="G176" s="179"/>
      <c r="H176" s="179"/>
      <c r="I176" s="179"/>
      <c r="J176" s="179"/>
      <c r="K176" s="179"/>
      <c r="L176" s="179"/>
      <c r="M176" s="179"/>
      <c r="N176" s="179"/>
      <c r="O176" s="179"/>
      <c r="P176" s="179"/>
      <c r="Q176" s="179"/>
      <c r="R176" s="188"/>
      <c r="S176" s="188"/>
      <c r="T176" s="188"/>
      <c r="U176" s="188"/>
    </row>
    <row r="177" ht="12.75" customHeight="1">
      <c r="A177" s="179"/>
      <c r="B177" s="179"/>
      <c r="C177" s="179"/>
      <c r="D177" s="179"/>
      <c r="E177" s="179"/>
      <c r="F177" s="179"/>
      <c r="G177" s="179"/>
      <c r="H177" s="179"/>
      <c r="I177" s="179"/>
      <c r="J177" s="179"/>
      <c r="K177" s="179"/>
      <c r="L177" s="179"/>
      <c r="M177" s="179"/>
      <c r="N177" s="179"/>
      <c r="O177" s="179"/>
      <c r="P177" s="179"/>
      <c r="Q177" s="179"/>
      <c r="R177" s="188"/>
      <c r="S177" s="188"/>
      <c r="T177" s="188"/>
      <c r="U177" s="188"/>
    </row>
    <row r="178" ht="12.75" customHeight="1">
      <c r="A178" s="179"/>
      <c r="B178" s="179"/>
      <c r="C178" s="179"/>
      <c r="D178" s="179"/>
      <c r="E178" s="179"/>
      <c r="F178" s="179"/>
      <c r="G178" s="179"/>
      <c r="H178" s="179"/>
      <c r="I178" s="179"/>
      <c r="J178" s="179"/>
      <c r="K178" s="179"/>
      <c r="L178" s="179"/>
      <c r="M178" s="179"/>
      <c r="N178" s="179"/>
      <c r="O178" s="179"/>
      <c r="P178" s="179"/>
      <c r="Q178" s="179"/>
      <c r="R178" s="188"/>
      <c r="S178" s="188"/>
      <c r="T178" s="188"/>
      <c r="U178" s="188"/>
    </row>
    <row r="179" ht="12.75" customHeight="1">
      <c r="A179" s="179"/>
      <c r="B179" s="179"/>
      <c r="C179" s="179"/>
      <c r="D179" s="179"/>
      <c r="E179" s="179"/>
      <c r="F179" s="179"/>
      <c r="G179" s="179"/>
      <c r="H179" s="179"/>
      <c r="I179" s="179"/>
      <c r="J179" s="179"/>
      <c r="K179" s="179"/>
      <c r="L179" s="179"/>
      <c r="M179" s="179"/>
      <c r="N179" s="179"/>
      <c r="O179" s="179"/>
      <c r="P179" s="179"/>
      <c r="Q179" s="179"/>
      <c r="R179" s="188"/>
      <c r="S179" s="188"/>
      <c r="T179" s="188"/>
      <c r="U179" s="188"/>
    </row>
    <row r="180" ht="12.75" customHeight="1">
      <c r="A180" s="179"/>
      <c r="B180" s="179"/>
      <c r="C180" s="179"/>
      <c r="D180" s="179"/>
      <c r="E180" s="179"/>
      <c r="F180" s="179"/>
      <c r="G180" s="179"/>
      <c r="H180" s="179"/>
      <c r="I180" s="179"/>
      <c r="J180" s="179"/>
      <c r="K180" s="179"/>
      <c r="L180" s="179"/>
      <c r="M180" s="179"/>
      <c r="N180" s="179"/>
      <c r="O180" s="179"/>
      <c r="P180" s="179"/>
      <c r="Q180" s="179"/>
      <c r="R180" s="188"/>
      <c r="S180" s="188"/>
      <c r="T180" s="188"/>
      <c r="U180" s="188"/>
    </row>
    <row r="181" ht="12.75" customHeight="1">
      <c r="A181" s="179"/>
      <c r="B181" s="179"/>
      <c r="C181" s="179"/>
      <c r="D181" s="179"/>
      <c r="E181" s="179"/>
      <c r="F181" s="179"/>
      <c r="G181" s="179"/>
      <c r="H181" s="179"/>
      <c r="I181" s="179"/>
      <c r="J181" s="179"/>
      <c r="K181" s="179"/>
      <c r="L181" s="179"/>
      <c r="M181" s="179"/>
      <c r="N181" s="179"/>
      <c r="O181" s="179"/>
      <c r="P181" s="179"/>
      <c r="Q181" s="179"/>
      <c r="R181" s="188"/>
      <c r="S181" s="188"/>
      <c r="T181" s="188"/>
      <c r="U181" s="188"/>
    </row>
    <row r="182" ht="12.75" customHeight="1">
      <c r="A182" s="179"/>
      <c r="B182" s="179"/>
      <c r="C182" s="179"/>
      <c r="D182" s="179"/>
      <c r="E182" s="179"/>
      <c r="F182" s="179"/>
      <c r="G182" s="179"/>
      <c r="H182" s="179"/>
      <c r="I182" s="179"/>
      <c r="J182" s="179"/>
      <c r="K182" s="179"/>
      <c r="L182" s="179"/>
      <c r="M182" s="179"/>
      <c r="N182" s="179"/>
      <c r="O182" s="179"/>
      <c r="P182" s="179"/>
      <c r="Q182" s="179"/>
      <c r="R182" s="188"/>
      <c r="S182" s="188"/>
      <c r="T182" s="188"/>
      <c r="U182" s="188"/>
    </row>
    <row r="183" ht="12.75" customHeight="1">
      <c r="A183" s="179"/>
      <c r="B183" s="179"/>
      <c r="C183" s="179"/>
      <c r="D183" s="179"/>
      <c r="E183" s="179"/>
      <c r="F183" s="179"/>
      <c r="G183" s="179"/>
      <c r="H183" s="179"/>
      <c r="I183" s="179"/>
      <c r="J183" s="179"/>
      <c r="K183" s="179"/>
      <c r="L183" s="179"/>
      <c r="M183" s="179"/>
      <c r="N183" s="179"/>
      <c r="O183" s="179"/>
      <c r="P183" s="179"/>
      <c r="Q183" s="179"/>
      <c r="R183" s="188"/>
      <c r="S183" s="188"/>
      <c r="T183" s="188"/>
      <c r="U183" s="188"/>
    </row>
    <row r="184" ht="12.75" customHeight="1">
      <c r="A184" s="179"/>
      <c r="B184" s="179"/>
      <c r="C184" s="179"/>
      <c r="D184" s="179"/>
      <c r="E184" s="179"/>
      <c r="F184" s="179"/>
      <c r="G184" s="179"/>
      <c r="H184" s="179"/>
      <c r="I184" s="179"/>
      <c r="J184" s="179"/>
      <c r="K184" s="179"/>
      <c r="L184" s="179"/>
      <c r="M184" s="179"/>
      <c r="N184" s="179"/>
      <c r="O184" s="179"/>
      <c r="P184" s="179"/>
      <c r="Q184" s="179"/>
      <c r="R184" s="188"/>
      <c r="S184" s="188"/>
      <c r="T184" s="188"/>
      <c r="U184" s="188"/>
    </row>
    <row r="185" ht="12.75" customHeight="1">
      <c r="A185" s="179"/>
      <c r="B185" s="179"/>
      <c r="C185" s="179"/>
      <c r="D185" s="179"/>
      <c r="E185" s="179"/>
      <c r="F185" s="179"/>
      <c r="G185" s="179"/>
      <c r="H185" s="179"/>
      <c r="I185" s="179"/>
      <c r="J185" s="179"/>
      <c r="K185" s="179"/>
      <c r="L185" s="179"/>
      <c r="M185" s="179"/>
      <c r="N185" s="179"/>
      <c r="O185" s="179"/>
      <c r="P185" s="179"/>
      <c r="Q185" s="179"/>
      <c r="R185" s="188"/>
      <c r="S185" s="188"/>
      <c r="T185" s="188"/>
      <c r="U185" s="188"/>
    </row>
    <row r="186" ht="12.75" customHeight="1">
      <c r="A186" s="179"/>
      <c r="B186" s="179"/>
      <c r="C186" s="179"/>
      <c r="D186" s="179"/>
      <c r="E186" s="179"/>
      <c r="F186" s="179"/>
      <c r="G186" s="179"/>
      <c r="H186" s="179"/>
      <c r="I186" s="179"/>
      <c r="J186" s="179"/>
      <c r="K186" s="179"/>
      <c r="L186" s="179"/>
      <c r="M186" s="179"/>
      <c r="N186" s="179"/>
      <c r="O186" s="179"/>
      <c r="P186" s="179"/>
      <c r="Q186" s="179"/>
      <c r="R186" s="188"/>
      <c r="S186" s="188"/>
      <c r="T186" s="188"/>
      <c r="U186" s="188"/>
    </row>
    <row r="187" ht="12.75" customHeight="1">
      <c r="A187" s="179"/>
      <c r="B187" s="179"/>
      <c r="C187" s="179"/>
      <c r="D187" s="179"/>
      <c r="E187" s="179"/>
      <c r="F187" s="179"/>
      <c r="G187" s="179"/>
      <c r="H187" s="179"/>
      <c r="I187" s="179"/>
      <c r="J187" s="179"/>
      <c r="K187" s="179"/>
      <c r="L187" s="179"/>
      <c r="M187" s="179"/>
      <c r="N187" s="179"/>
      <c r="O187" s="179"/>
      <c r="P187" s="179"/>
      <c r="Q187" s="179"/>
      <c r="R187" s="188"/>
      <c r="S187" s="188"/>
      <c r="T187" s="188"/>
      <c r="U187" s="188"/>
    </row>
    <row r="188" ht="12.75" customHeight="1">
      <c r="A188" s="179"/>
      <c r="B188" s="179"/>
      <c r="C188" s="179"/>
      <c r="D188" s="179"/>
      <c r="E188" s="179"/>
      <c r="F188" s="179"/>
      <c r="G188" s="179"/>
      <c r="H188" s="179"/>
      <c r="I188" s="179"/>
      <c r="J188" s="179"/>
      <c r="K188" s="179"/>
      <c r="L188" s="179"/>
      <c r="M188" s="179"/>
      <c r="N188" s="179"/>
      <c r="O188" s="179"/>
      <c r="P188" s="179"/>
      <c r="Q188" s="179"/>
      <c r="R188" s="188"/>
      <c r="S188" s="188"/>
      <c r="T188" s="188"/>
      <c r="U188" s="188"/>
    </row>
    <row r="189" ht="12.75" customHeight="1">
      <c r="A189" s="179"/>
      <c r="B189" s="179"/>
      <c r="C189" s="179"/>
      <c r="D189" s="179"/>
      <c r="E189" s="179"/>
      <c r="F189" s="179"/>
      <c r="G189" s="179"/>
      <c r="H189" s="179"/>
      <c r="I189" s="179"/>
      <c r="J189" s="179"/>
      <c r="K189" s="179"/>
      <c r="L189" s="179"/>
      <c r="M189" s="179"/>
      <c r="N189" s="179"/>
      <c r="O189" s="179"/>
      <c r="P189" s="179"/>
      <c r="Q189" s="179"/>
      <c r="R189" s="188"/>
      <c r="S189" s="188"/>
      <c r="T189" s="188"/>
      <c r="U189" s="188"/>
    </row>
    <row r="190" ht="12.75" customHeight="1">
      <c r="A190" s="179"/>
      <c r="B190" s="179"/>
      <c r="C190" s="179"/>
      <c r="D190" s="179"/>
      <c r="E190" s="179"/>
      <c r="F190" s="179"/>
      <c r="G190" s="179"/>
      <c r="H190" s="179"/>
      <c r="I190" s="179"/>
      <c r="J190" s="179"/>
      <c r="K190" s="179"/>
      <c r="L190" s="179"/>
      <c r="M190" s="179"/>
      <c r="N190" s="179"/>
      <c r="O190" s="179"/>
      <c r="P190" s="179"/>
      <c r="Q190" s="179"/>
      <c r="R190" s="188"/>
      <c r="S190" s="188"/>
      <c r="T190" s="188"/>
      <c r="U190" s="188"/>
    </row>
    <row r="191" ht="12.75" customHeight="1">
      <c r="A191" s="179"/>
      <c r="B191" s="179"/>
      <c r="C191" s="179"/>
      <c r="D191" s="179"/>
      <c r="E191" s="179"/>
      <c r="F191" s="179"/>
      <c r="G191" s="179"/>
      <c r="H191" s="179"/>
      <c r="I191" s="179"/>
      <c r="J191" s="179"/>
      <c r="K191" s="179"/>
      <c r="L191" s="179"/>
      <c r="M191" s="179"/>
      <c r="N191" s="179"/>
      <c r="O191" s="179"/>
      <c r="P191" s="179"/>
      <c r="Q191" s="179"/>
      <c r="R191" s="188"/>
      <c r="S191" s="188"/>
      <c r="T191" s="188"/>
      <c r="U191" s="188"/>
    </row>
    <row r="192" ht="12.75" customHeight="1">
      <c r="A192" s="179"/>
      <c r="B192" s="179"/>
      <c r="C192" s="179"/>
      <c r="D192" s="179"/>
      <c r="E192" s="179"/>
      <c r="F192" s="179"/>
      <c r="G192" s="179"/>
      <c r="H192" s="179"/>
      <c r="I192" s="179"/>
      <c r="J192" s="179"/>
      <c r="K192" s="179"/>
      <c r="L192" s="179"/>
      <c r="M192" s="179"/>
      <c r="N192" s="179"/>
      <c r="O192" s="179"/>
      <c r="P192" s="179"/>
      <c r="Q192" s="179"/>
      <c r="R192" s="188"/>
      <c r="S192" s="188"/>
      <c r="T192" s="188"/>
      <c r="U192" s="188"/>
    </row>
    <row r="193" ht="12.75" customHeight="1">
      <c r="A193" s="179"/>
      <c r="B193" s="179"/>
      <c r="C193" s="179"/>
      <c r="D193" s="179"/>
      <c r="E193" s="179"/>
      <c r="F193" s="179"/>
      <c r="G193" s="179"/>
      <c r="H193" s="179"/>
      <c r="I193" s="179"/>
      <c r="J193" s="179"/>
      <c r="K193" s="179"/>
      <c r="L193" s="179"/>
      <c r="M193" s="179"/>
      <c r="N193" s="179"/>
      <c r="O193" s="179"/>
      <c r="P193" s="179"/>
      <c r="Q193" s="179"/>
      <c r="R193" s="188"/>
      <c r="S193" s="188"/>
      <c r="T193" s="188"/>
      <c r="U193" s="188"/>
    </row>
    <row r="194" ht="12.75" customHeight="1">
      <c r="A194" s="179"/>
      <c r="B194" s="179"/>
      <c r="C194" s="179"/>
      <c r="D194" s="179"/>
      <c r="E194" s="179"/>
      <c r="F194" s="179"/>
      <c r="G194" s="179"/>
      <c r="H194" s="179"/>
      <c r="I194" s="179"/>
      <c r="J194" s="179"/>
      <c r="K194" s="179"/>
      <c r="L194" s="179"/>
      <c r="M194" s="179"/>
      <c r="N194" s="179"/>
      <c r="O194" s="179"/>
      <c r="P194" s="179"/>
      <c r="Q194" s="179"/>
      <c r="R194" s="188"/>
      <c r="S194" s="188"/>
      <c r="T194" s="188"/>
      <c r="U194" s="188"/>
    </row>
    <row r="195" ht="12.75" customHeight="1">
      <c r="A195" s="179"/>
      <c r="B195" s="179"/>
      <c r="C195" s="179"/>
      <c r="D195" s="179"/>
      <c r="E195" s="179"/>
      <c r="F195" s="179"/>
      <c r="G195" s="179"/>
      <c r="H195" s="179"/>
      <c r="I195" s="179"/>
      <c r="J195" s="179"/>
      <c r="K195" s="179"/>
      <c r="L195" s="179"/>
      <c r="M195" s="179"/>
      <c r="N195" s="179"/>
      <c r="O195" s="179"/>
      <c r="P195" s="179"/>
      <c r="Q195" s="179"/>
      <c r="R195" s="188"/>
      <c r="S195" s="188"/>
      <c r="T195" s="188"/>
      <c r="U195" s="188"/>
    </row>
    <row r="196" ht="12.75" customHeight="1">
      <c r="A196" s="179"/>
      <c r="B196" s="179"/>
      <c r="C196" s="179"/>
      <c r="D196" s="179"/>
      <c r="E196" s="179"/>
      <c r="F196" s="179"/>
      <c r="G196" s="179"/>
      <c r="H196" s="179"/>
      <c r="I196" s="179"/>
      <c r="J196" s="179"/>
      <c r="K196" s="179"/>
      <c r="L196" s="179"/>
      <c r="M196" s="179"/>
      <c r="N196" s="179"/>
      <c r="O196" s="179"/>
      <c r="P196" s="179"/>
      <c r="Q196" s="179"/>
      <c r="R196" s="188"/>
      <c r="S196" s="188"/>
      <c r="T196" s="188"/>
      <c r="U196" s="188"/>
    </row>
    <row r="197" ht="12.75" customHeight="1">
      <c r="A197" s="179"/>
      <c r="B197" s="179"/>
      <c r="C197" s="179"/>
      <c r="D197" s="179"/>
      <c r="E197" s="179"/>
      <c r="F197" s="179"/>
      <c r="G197" s="179"/>
      <c r="H197" s="179"/>
      <c r="I197" s="179"/>
      <c r="J197" s="179"/>
      <c r="K197" s="179"/>
      <c r="L197" s="179"/>
      <c r="M197" s="179"/>
      <c r="N197" s="179"/>
      <c r="O197" s="179"/>
      <c r="P197" s="179"/>
      <c r="Q197" s="179"/>
      <c r="R197" s="188"/>
      <c r="S197" s="188"/>
      <c r="T197" s="188"/>
      <c r="U197" s="188"/>
    </row>
    <row r="198" ht="12.75" customHeight="1">
      <c r="A198" s="179"/>
      <c r="B198" s="179"/>
      <c r="C198" s="179"/>
      <c r="D198" s="179"/>
      <c r="E198" s="179"/>
      <c r="F198" s="179"/>
      <c r="G198" s="179"/>
      <c r="H198" s="179"/>
      <c r="I198" s="179"/>
      <c r="J198" s="179"/>
      <c r="K198" s="179"/>
      <c r="L198" s="179"/>
      <c r="M198" s="179"/>
      <c r="N198" s="179"/>
      <c r="O198" s="179"/>
      <c r="P198" s="179"/>
      <c r="Q198" s="179"/>
      <c r="R198" s="188"/>
      <c r="S198" s="188"/>
      <c r="T198" s="188"/>
      <c r="U198" s="188"/>
    </row>
    <row r="199" ht="12.75" customHeight="1">
      <c r="A199" s="179"/>
      <c r="B199" s="179"/>
      <c r="C199" s="179"/>
      <c r="D199" s="179"/>
      <c r="E199" s="179"/>
      <c r="F199" s="179"/>
      <c r="G199" s="179"/>
      <c r="H199" s="179"/>
      <c r="I199" s="179"/>
      <c r="J199" s="179"/>
      <c r="K199" s="179"/>
      <c r="L199" s="179"/>
      <c r="M199" s="179"/>
      <c r="N199" s="179"/>
      <c r="O199" s="179"/>
      <c r="P199" s="179"/>
      <c r="Q199" s="179"/>
      <c r="R199" s="188"/>
      <c r="S199" s="188"/>
      <c r="T199" s="188"/>
      <c r="U199" s="188"/>
    </row>
    <row r="200" ht="12.75" customHeight="1">
      <c r="A200" s="179"/>
      <c r="B200" s="179"/>
      <c r="C200" s="179"/>
      <c r="D200" s="179"/>
      <c r="E200" s="179"/>
      <c r="F200" s="179"/>
      <c r="G200" s="179"/>
      <c r="H200" s="179"/>
      <c r="I200" s="179"/>
      <c r="J200" s="179"/>
      <c r="K200" s="179"/>
      <c r="L200" s="179"/>
      <c r="M200" s="179"/>
      <c r="N200" s="179"/>
      <c r="O200" s="179"/>
      <c r="P200" s="179"/>
      <c r="Q200" s="179"/>
      <c r="R200" s="188"/>
      <c r="S200" s="188"/>
      <c r="T200" s="188"/>
      <c r="U200" s="188"/>
    </row>
    <row r="201" ht="12.75" customHeight="1">
      <c r="A201" s="179"/>
      <c r="B201" s="179"/>
      <c r="C201" s="179"/>
      <c r="D201" s="179"/>
      <c r="E201" s="179"/>
      <c r="F201" s="179"/>
      <c r="G201" s="179"/>
      <c r="H201" s="179"/>
      <c r="I201" s="179"/>
      <c r="J201" s="179"/>
      <c r="K201" s="179"/>
      <c r="L201" s="179"/>
      <c r="M201" s="179"/>
      <c r="N201" s="179"/>
      <c r="O201" s="179"/>
      <c r="P201" s="179"/>
      <c r="Q201" s="179"/>
      <c r="R201" s="188"/>
      <c r="S201" s="188"/>
      <c r="T201" s="188"/>
      <c r="U201" s="188"/>
    </row>
    <row r="202" ht="12.75" customHeight="1">
      <c r="A202" s="179"/>
      <c r="B202" s="179"/>
      <c r="C202" s="179"/>
      <c r="D202" s="179"/>
      <c r="E202" s="179"/>
      <c r="F202" s="179"/>
      <c r="G202" s="179"/>
      <c r="H202" s="179"/>
      <c r="I202" s="179"/>
      <c r="J202" s="179"/>
      <c r="K202" s="179"/>
      <c r="L202" s="179"/>
      <c r="M202" s="179"/>
      <c r="N202" s="179"/>
      <c r="O202" s="179"/>
      <c r="P202" s="179"/>
      <c r="Q202" s="179"/>
      <c r="R202" s="188"/>
      <c r="S202" s="188"/>
      <c r="T202" s="188"/>
      <c r="U202" s="188"/>
    </row>
    <row r="203" ht="12.75" customHeight="1">
      <c r="A203" s="179"/>
      <c r="B203" s="179"/>
      <c r="C203" s="179"/>
      <c r="D203" s="179"/>
      <c r="E203" s="179"/>
      <c r="F203" s="179"/>
      <c r="G203" s="179"/>
      <c r="H203" s="179"/>
      <c r="I203" s="179"/>
      <c r="J203" s="179"/>
      <c r="K203" s="179"/>
      <c r="L203" s="179"/>
      <c r="M203" s="179"/>
      <c r="N203" s="179"/>
      <c r="O203" s="179"/>
      <c r="P203" s="179"/>
      <c r="Q203" s="179"/>
      <c r="R203" s="188"/>
      <c r="S203" s="188"/>
      <c r="T203" s="188"/>
      <c r="U203" s="188"/>
    </row>
    <row r="204" ht="12.75" customHeight="1">
      <c r="A204" s="179"/>
      <c r="B204" s="179"/>
      <c r="C204" s="179"/>
      <c r="D204" s="179"/>
      <c r="E204" s="179"/>
      <c r="F204" s="179"/>
      <c r="G204" s="179"/>
      <c r="H204" s="179"/>
      <c r="I204" s="179"/>
      <c r="J204" s="179"/>
      <c r="K204" s="179"/>
      <c r="L204" s="179"/>
      <c r="M204" s="179"/>
      <c r="N204" s="179"/>
      <c r="O204" s="179"/>
      <c r="P204" s="179"/>
      <c r="Q204" s="179"/>
      <c r="R204" s="188"/>
      <c r="S204" s="188"/>
      <c r="T204" s="188"/>
      <c r="U204" s="188"/>
    </row>
    <row r="205" ht="12.75" customHeight="1">
      <c r="A205" s="179"/>
      <c r="B205" s="179"/>
      <c r="C205" s="179"/>
      <c r="D205" s="179"/>
      <c r="E205" s="179"/>
      <c r="F205" s="179"/>
      <c r="G205" s="179"/>
      <c r="H205" s="179"/>
      <c r="I205" s="179"/>
      <c r="J205" s="179"/>
      <c r="K205" s="179"/>
      <c r="L205" s="179"/>
      <c r="M205" s="179"/>
      <c r="N205" s="179"/>
      <c r="O205" s="179"/>
      <c r="P205" s="179"/>
      <c r="Q205" s="179"/>
      <c r="R205" s="188"/>
      <c r="S205" s="188"/>
      <c r="T205" s="188"/>
      <c r="U205" s="188"/>
    </row>
    <row r="206" ht="12.75" customHeight="1">
      <c r="A206" s="179"/>
      <c r="B206" s="179"/>
      <c r="C206" s="179"/>
      <c r="D206" s="179"/>
      <c r="E206" s="179"/>
      <c r="F206" s="179"/>
      <c r="G206" s="179"/>
      <c r="H206" s="179"/>
      <c r="I206" s="179"/>
      <c r="J206" s="179"/>
      <c r="K206" s="179"/>
      <c r="L206" s="179"/>
      <c r="M206" s="179"/>
      <c r="N206" s="179"/>
      <c r="O206" s="179"/>
      <c r="P206" s="179"/>
      <c r="Q206" s="179"/>
      <c r="R206" s="188"/>
      <c r="S206" s="188"/>
      <c r="T206" s="188"/>
      <c r="U206" s="188"/>
    </row>
    <row r="207" ht="12.75" customHeight="1">
      <c r="A207" s="179"/>
      <c r="B207" s="179"/>
      <c r="C207" s="179"/>
      <c r="D207" s="179"/>
      <c r="E207" s="179"/>
      <c r="F207" s="179"/>
      <c r="G207" s="179"/>
      <c r="H207" s="179"/>
      <c r="I207" s="179"/>
      <c r="J207" s="179"/>
      <c r="K207" s="179"/>
      <c r="L207" s="179"/>
      <c r="M207" s="179"/>
      <c r="N207" s="179"/>
      <c r="O207" s="179"/>
      <c r="P207" s="179"/>
      <c r="Q207" s="179"/>
      <c r="R207" s="188"/>
      <c r="S207" s="188"/>
      <c r="T207" s="188"/>
      <c r="U207" s="188"/>
    </row>
    <row r="208" ht="12.75" customHeight="1">
      <c r="A208" s="179"/>
      <c r="B208" s="179"/>
      <c r="C208" s="179"/>
      <c r="D208" s="179"/>
      <c r="E208" s="179"/>
      <c r="F208" s="179"/>
      <c r="G208" s="179"/>
      <c r="H208" s="179"/>
      <c r="I208" s="179"/>
      <c r="J208" s="179"/>
      <c r="K208" s="179"/>
      <c r="L208" s="179"/>
      <c r="M208" s="179"/>
      <c r="N208" s="179"/>
      <c r="O208" s="179"/>
      <c r="P208" s="179"/>
      <c r="Q208" s="179"/>
      <c r="R208" s="188"/>
      <c r="S208" s="188"/>
      <c r="T208" s="188"/>
      <c r="U208" s="188"/>
    </row>
    <row r="209" ht="12.75" customHeight="1">
      <c r="A209" s="179"/>
      <c r="B209" s="179"/>
      <c r="C209" s="179"/>
      <c r="D209" s="179"/>
      <c r="E209" s="179"/>
      <c r="F209" s="179"/>
      <c r="G209" s="179"/>
      <c r="H209" s="179"/>
      <c r="I209" s="179"/>
      <c r="J209" s="179"/>
      <c r="K209" s="179"/>
      <c r="L209" s="179"/>
      <c r="M209" s="179"/>
      <c r="N209" s="179"/>
      <c r="O209" s="179"/>
      <c r="P209" s="179"/>
      <c r="Q209" s="179"/>
      <c r="R209" s="188"/>
      <c r="S209" s="188"/>
      <c r="T209" s="188"/>
      <c r="U209" s="188"/>
    </row>
    <row r="210" ht="12.75" customHeight="1">
      <c r="A210" s="179"/>
      <c r="B210" s="179"/>
      <c r="C210" s="179"/>
      <c r="D210" s="179"/>
      <c r="E210" s="179"/>
      <c r="F210" s="179"/>
      <c r="G210" s="179"/>
      <c r="H210" s="179"/>
      <c r="I210" s="179"/>
      <c r="J210" s="179"/>
      <c r="K210" s="179"/>
      <c r="L210" s="179"/>
      <c r="M210" s="179"/>
      <c r="N210" s="179"/>
      <c r="O210" s="179"/>
      <c r="P210" s="179"/>
      <c r="Q210" s="179"/>
      <c r="R210" s="188"/>
      <c r="S210" s="188"/>
      <c r="T210" s="188"/>
      <c r="U210" s="188"/>
    </row>
    <row r="211" ht="12.75" customHeight="1">
      <c r="A211" s="179"/>
      <c r="B211" s="179"/>
      <c r="C211" s="179"/>
      <c r="D211" s="179"/>
      <c r="E211" s="179"/>
      <c r="F211" s="179"/>
      <c r="G211" s="179"/>
      <c r="H211" s="179"/>
      <c r="I211" s="179"/>
      <c r="J211" s="179"/>
      <c r="K211" s="179"/>
      <c r="L211" s="179"/>
      <c r="M211" s="179"/>
      <c r="N211" s="179"/>
      <c r="O211" s="179"/>
      <c r="P211" s="179"/>
      <c r="Q211" s="179"/>
      <c r="R211" s="188"/>
      <c r="S211" s="188"/>
      <c r="T211" s="188"/>
      <c r="U211" s="188"/>
    </row>
    <row r="212" ht="12.75" customHeight="1">
      <c r="A212" s="179"/>
      <c r="B212" s="179"/>
      <c r="C212" s="179"/>
      <c r="D212" s="179"/>
      <c r="E212" s="179"/>
      <c r="F212" s="179"/>
      <c r="G212" s="179"/>
      <c r="H212" s="179"/>
      <c r="I212" s="179"/>
      <c r="J212" s="179"/>
      <c r="K212" s="179"/>
      <c r="L212" s="179"/>
      <c r="M212" s="179"/>
      <c r="N212" s="179"/>
      <c r="O212" s="179"/>
      <c r="P212" s="179"/>
      <c r="Q212" s="179"/>
      <c r="R212" s="188"/>
      <c r="S212" s="188"/>
      <c r="T212" s="188"/>
      <c r="U212" s="188"/>
    </row>
    <row r="213" ht="12.75" customHeight="1">
      <c r="A213" s="179"/>
      <c r="B213" s="179"/>
      <c r="C213" s="179"/>
      <c r="D213" s="179"/>
      <c r="E213" s="179"/>
      <c r="F213" s="179"/>
      <c r="G213" s="179"/>
      <c r="H213" s="179"/>
      <c r="I213" s="179"/>
      <c r="J213" s="179"/>
      <c r="K213" s="179"/>
      <c r="L213" s="179"/>
      <c r="M213" s="179"/>
      <c r="N213" s="179"/>
      <c r="O213" s="179"/>
      <c r="P213" s="179"/>
      <c r="Q213" s="179"/>
      <c r="R213" s="188"/>
      <c r="S213" s="188"/>
      <c r="T213" s="188"/>
      <c r="U213" s="188"/>
    </row>
    <row r="214" ht="12.75" customHeight="1">
      <c r="A214" s="179"/>
      <c r="B214" s="179"/>
      <c r="C214" s="179"/>
      <c r="D214" s="179"/>
      <c r="E214" s="179"/>
      <c r="F214" s="179"/>
      <c r="G214" s="179"/>
      <c r="H214" s="179"/>
      <c r="I214" s="179"/>
      <c r="J214" s="179"/>
      <c r="K214" s="179"/>
      <c r="L214" s="179"/>
      <c r="M214" s="179"/>
      <c r="N214" s="179"/>
      <c r="O214" s="179"/>
      <c r="P214" s="179"/>
      <c r="Q214" s="179"/>
      <c r="R214" s="188"/>
      <c r="S214" s="188"/>
      <c r="T214" s="188"/>
      <c r="U214" s="188"/>
    </row>
    <row r="215" ht="12.75" customHeight="1">
      <c r="A215" s="179"/>
      <c r="B215" s="179"/>
      <c r="C215" s="179"/>
      <c r="D215" s="179"/>
      <c r="E215" s="179"/>
      <c r="F215" s="179"/>
      <c r="G215" s="179"/>
      <c r="H215" s="179"/>
      <c r="I215" s="179"/>
      <c r="J215" s="179"/>
      <c r="K215" s="179"/>
      <c r="L215" s="179"/>
      <c r="M215" s="179"/>
      <c r="N215" s="179"/>
      <c r="O215" s="179"/>
      <c r="P215" s="179"/>
      <c r="Q215" s="179"/>
      <c r="R215" s="188"/>
      <c r="S215" s="188"/>
      <c r="T215" s="188"/>
      <c r="U215" s="188"/>
    </row>
    <row r="216" ht="12.75" customHeight="1">
      <c r="A216" s="179"/>
      <c r="B216" s="179"/>
      <c r="C216" s="179"/>
      <c r="D216" s="179"/>
      <c r="E216" s="179"/>
      <c r="F216" s="179"/>
      <c r="G216" s="179"/>
      <c r="H216" s="179"/>
      <c r="I216" s="179"/>
      <c r="J216" s="179"/>
      <c r="K216" s="179"/>
      <c r="L216" s="179"/>
      <c r="M216" s="179"/>
      <c r="N216" s="179"/>
      <c r="O216" s="179"/>
      <c r="P216" s="179"/>
      <c r="Q216" s="179"/>
      <c r="R216" s="188"/>
      <c r="S216" s="188"/>
      <c r="T216" s="188"/>
      <c r="U216" s="188"/>
    </row>
    <row r="217" ht="12.75" customHeight="1">
      <c r="A217" s="179"/>
      <c r="B217" s="179"/>
      <c r="C217" s="179"/>
      <c r="D217" s="179"/>
      <c r="E217" s="179"/>
      <c r="F217" s="179"/>
      <c r="G217" s="179"/>
      <c r="H217" s="179"/>
      <c r="I217" s="179"/>
      <c r="J217" s="179"/>
      <c r="K217" s="179"/>
      <c r="L217" s="179"/>
      <c r="M217" s="179"/>
      <c r="N217" s="179"/>
      <c r="O217" s="179"/>
      <c r="P217" s="179"/>
      <c r="Q217" s="179"/>
      <c r="R217" s="188"/>
      <c r="S217" s="188"/>
      <c r="T217" s="188"/>
      <c r="U217" s="188"/>
    </row>
    <row r="218" ht="12.75" customHeight="1">
      <c r="A218" s="179"/>
      <c r="B218" s="179"/>
      <c r="C218" s="179"/>
      <c r="D218" s="179"/>
      <c r="E218" s="179"/>
      <c r="F218" s="179"/>
      <c r="G218" s="179"/>
      <c r="H218" s="179"/>
      <c r="I218" s="179"/>
      <c r="J218" s="179"/>
      <c r="K218" s="179"/>
      <c r="L218" s="179"/>
      <c r="M218" s="179"/>
      <c r="N218" s="179"/>
      <c r="O218" s="179"/>
      <c r="P218" s="179"/>
      <c r="Q218" s="179"/>
      <c r="R218" s="188"/>
      <c r="S218" s="188"/>
      <c r="T218" s="188"/>
      <c r="U218" s="188"/>
    </row>
    <row r="219" ht="12.75" customHeight="1">
      <c r="A219" s="179"/>
      <c r="B219" s="179"/>
      <c r="C219" s="179"/>
      <c r="D219" s="179"/>
      <c r="E219" s="179"/>
      <c r="F219" s="179"/>
      <c r="G219" s="179"/>
      <c r="H219" s="179"/>
      <c r="I219" s="179"/>
      <c r="J219" s="179"/>
      <c r="K219" s="179"/>
      <c r="L219" s="179"/>
      <c r="M219" s="179"/>
      <c r="N219" s="179"/>
      <c r="O219" s="179"/>
      <c r="P219" s="179"/>
      <c r="Q219" s="179"/>
      <c r="R219" s="188"/>
      <c r="S219" s="188"/>
      <c r="T219" s="188"/>
      <c r="U219" s="188"/>
    </row>
    <row r="220" ht="12.75" customHeight="1">
      <c r="A220" s="179"/>
      <c r="B220" s="179"/>
      <c r="C220" s="179"/>
      <c r="D220" s="179"/>
      <c r="E220" s="179"/>
      <c r="F220" s="179"/>
      <c r="G220" s="179"/>
      <c r="H220" s="179"/>
      <c r="I220" s="179"/>
      <c r="J220" s="179"/>
      <c r="K220" s="179"/>
      <c r="L220" s="179"/>
      <c r="M220" s="179"/>
      <c r="N220" s="179"/>
      <c r="O220" s="179"/>
      <c r="P220" s="179"/>
      <c r="Q220" s="179"/>
      <c r="R220" s="188"/>
      <c r="S220" s="188"/>
      <c r="T220" s="188"/>
      <c r="U220" s="188"/>
    </row>
    <row r="221" ht="12.75" customHeight="1">
      <c r="A221" s="179"/>
      <c r="B221" s="179"/>
      <c r="C221" s="179"/>
      <c r="D221" s="179"/>
      <c r="E221" s="179"/>
      <c r="F221" s="179"/>
      <c r="G221" s="179"/>
      <c r="H221" s="179"/>
      <c r="I221" s="179"/>
      <c r="J221" s="179"/>
      <c r="K221" s="179"/>
      <c r="L221" s="179"/>
      <c r="M221" s="179"/>
      <c r="N221" s="179"/>
      <c r="O221" s="179"/>
      <c r="P221" s="179"/>
      <c r="Q221" s="179"/>
      <c r="R221" s="188"/>
      <c r="S221" s="188"/>
      <c r="T221" s="188"/>
      <c r="U221" s="188"/>
    </row>
    <row r="222" ht="12.75" customHeight="1">
      <c r="A222" s="179"/>
      <c r="B222" s="179"/>
      <c r="C222" s="179"/>
      <c r="D222" s="179"/>
      <c r="E222" s="179"/>
      <c r="F222" s="179"/>
      <c r="G222" s="179"/>
      <c r="H222" s="179"/>
      <c r="I222" s="179"/>
      <c r="J222" s="179"/>
      <c r="K222" s="179"/>
      <c r="L222" s="179"/>
      <c r="M222" s="179"/>
      <c r="N222" s="179"/>
      <c r="O222" s="179"/>
      <c r="P222" s="179"/>
      <c r="Q222" s="179"/>
      <c r="R222" s="188"/>
      <c r="S222" s="188"/>
      <c r="T222" s="188"/>
      <c r="U222" s="188"/>
    </row>
    <row r="223" ht="12.75" customHeight="1">
      <c r="A223" s="179"/>
      <c r="B223" s="179"/>
      <c r="C223" s="179"/>
      <c r="D223" s="179"/>
      <c r="E223" s="179"/>
      <c r="F223" s="179"/>
      <c r="G223" s="179"/>
      <c r="H223" s="179"/>
      <c r="I223" s="179"/>
      <c r="J223" s="179"/>
      <c r="K223" s="179"/>
      <c r="L223" s="179"/>
      <c r="M223" s="179"/>
      <c r="N223" s="179"/>
      <c r="O223" s="179"/>
      <c r="P223" s="179"/>
      <c r="Q223" s="179"/>
      <c r="R223" s="188"/>
      <c r="S223" s="188"/>
      <c r="T223" s="188"/>
      <c r="U223" s="188"/>
    </row>
    <row r="224" ht="12.75" customHeight="1">
      <c r="A224" s="179"/>
      <c r="B224" s="179"/>
      <c r="C224" s="179"/>
      <c r="D224" s="179"/>
      <c r="E224" s="179"/>
      <c r="F224" s="179"/>
      <c r="G224" s="179"/>
      <c r="H224" s="179"/>
      <c r="I224" s="179"/>
      <c r="J224" s="179"/>
      <c r="K224" s="179"/>
      <c r="L224" s="179"/>
      <c r="M224" s="179"/>
      <c r="N224" s="179"/>
      <c r="O224" s="179"/>
      <c r="P224" s="179"/>
      <c r="Q224" s="179"/>
      <c r="R224" s="188"/>
      <c r="S224" s="188"/>
      <c r="T224" s="188"/>
      <c r="U224" s="188"/>
    </row>
    <row r="225" ht="12.75" customHeight="1">
      <c r="A225" s="179"/>
      <c r="B225" s="179"/>
      <c r="C225" s="179"/>
      <c r="D225" s="179"/>
      <c r="E225" s="179"/>
      <c r="F225" s="179"/>
      <c r="G225" s="179"/>
      <c r="H225" s="179"/>
      <c r="I225" s="179"/>
      <c r="J225" s="179"/>
      <c r="K225" s="179"/>
      <c r="L225" s="179"/>
      <c r="M225" s="179"/>
      <c r="N225" s="179"/>
      <c r="O225" s="179"/>
      <c r="P225" s="179"/>
      <c r="Q225" s="179"/>
      <c r="R225" s="188"/>
      <c r="S225" s="188"/>
      <c r="T225" s="188"/>
      <c r="U225" s="188"/>
    </row>
    <row r="226" ht="12.75" customHeight="1">
      <c r="A226" s="179"/>
      <c r="B226" s="179"/>
      <c r="C226" s="179"/>
      <c r="D226" s="179"/>
      <c r="E226" s="179"/>
      <c r="F226" s="179"/>
      <c r="G226" s="179"/>
      <c r="H226" s="179"/>
      <c r="I226" s="179"/>
      <c r="J226" s="179"/>
      <c r="K226" s="179"/>
      <c r="L226" s="179"/>
      <c r="M226" s="179"/>
      <c r="N226" s="179"/>
      <c r="O226" s="179"/>
      <c r="P226" s="179"/>
      <c r="Q226" s="179"/>
      <c r="R226" s="188"/>
      <c r="S226" s="188"/>
      <c r="T226" s="188"/>
      <c r="U226" s="188"/>
    </row>
    <row r="227" ht="12.75" customHeight="1">
      <c r="A227" s="179"/>
      <c r="B227" s="179"/>
      <c r="C227" s="179"/>
      <c r="D227" s="179"/>
      <c r="E227" s="179"/>
      <c r="F227" s="179"/>
      <c r="G227" s="179"/>
      <c r="H227" s="179"/>
      <c r="I227" s="179"/>
      <c r="J227" s="179"/>
      <c r="K227" s="179"/>
      <c r="L227" s="179"/>
      <c r="M227" s="179"/>
      <c r="N227" s="179"/>
      <c r="O227" s="179"/>
      <c r="P227" s="179"/>
      <c r="Q227" s="179"/>
      <c r="R227" s="188"/>
      <c r="S227" s="188"/>
      <c r="T227" s="188"/>
      <c r="U227" s="188"/>
    </row>
    <row r="228" ht="12.75" customHeight="1">
      <c r="A228" s="179"/>
      <c r="B228" s="179"/>
      <c r="C228" s="179"/>
      <c r="D228" s="179"/>
      <c r="E228" s="179"/>
      <c r="F228" s="179"/>
      <c r="G228" s="179"/>
      <c r="H228" s="179"/>
      <c r="I228" s="179"/>
      <c r="J228" s="179"/>
      <c r="K228" s="179"/>
      <c r="L228" s="179"/>
      <c r="M228" s="179"/>
      <c r="N228" s="179"/>
      <c r="O228" s="179"/>
      <c r="P228" s="179"/>
      <c r="Q228" s="179"/>
      <c r="R228" s="188"/>
      <c r="S228" s="188"/>
      <c r="T228" s="188"/>
      <c r="U228" s="188"/>
    </row>
    <row r="229" ht="12.75" customHeight="1">
      <c r="A229" s="179"/>
      <c r="B229" s="179"/>
      <c r="C229" s="179"/>
      <c r="D229" s="179"/>
      <c r="E229" s="179"/>
      <c r="F229" s="179"/>
      <c r="G229" s="179"/>
      <c r="H229" s="179"/>
      <c r="I229" s="179"/>
      <c r="J229" s="179"/>
      <c r="K229" s="179"/>
      <c r="L229" s="179"/>
      <c r="M229" s="179"/>
      <c r="N229" s="179"/>
      <c r="O229" s="179"/>
      <c r="P229" s="179"/>
      <c r="Q229" s="179"/>
      <c r="R229" s="188"/>
      <c r="S229" s="188"/>
      <c r="T229" s="188"/>
      <c r="U229" s="188"/>
    </row>
    <row r="230" ht="12.75" customHeight="1">
      <c r="A230" s="179"/>
      <c r="B230" s="179"/>
      <c r="C230" s="179"/>
      <c r="D230" s="179"/>
      <c r="E230" s="179"/>
      <c r="F230" s="179"/>
      <c r="G230" s="179"/>
      <c r="H230" s="179"/>
      <c r="I230" s="179"/>
      <c r="J230" s="179"/>
      <c r="K230" s="179"/>
      <c r="L230" s="179"/>
      <c r="M230" s="179"/>
      <c r="N230" s="179"/>
      <c r="O230" s="179"/>
      <c r="P230" s="179"/>
      <c r="Q230" s="179"/>
      <c r="R230" s="188"/>
      <c r="S230" s="188"/>
      <c r="T230" s="188"/>
      <c r="U230" s="188"/>
    </row>
    <row r="231" ht="12.75" customHeight="1">
      <c r="A231" s="179"/>
      <c r="B231" s="179"/>
      <c r="C231" s="179"/>
      <c r="D231" s="179"/>
      <c r="E231" s="179"/>
      <c r="F231" s="179"/>
      <c r="G231" s="179"/>
      <c r="H231" s="179"/>
      <c r="I231" s="179"/>
      <c r="J231" s="179"/>
      <c r="K231" s="179"/>
      <c r="L231" s="179"/>
      <c r="M231" s="179"/>
      <c r="N231" s="179"/>
      <c r="O231" s="179"/>
      <c r="P231" s="179"/>
      <c r="Q231" s="179"/>
      <c r="R231" s="188"/>
      <c r="S231" s="188"/>
      <c r="T231" s="188"/>
      <c r="U231" s="188"/>
    </row>
    <row r="232" ht="12.75" customHeight="1">
      <c r="A232" s="179"/>
      <c r="B232" s="179"/>
      <c r="C232" s="179"/>
      <c r="D232" s="179"/>
      <c r="E232" s="179"/>
      <c r="F232" s="179"/>
      <c r="G232" s="179"/>
      <c r="H232" s="179"/>
      <c r="I232" s="179"/>
      <c r="J232" s="179"/>
      <c r="K232" s="179"/>
      <c r="L232" s="179"/>
      <c r="M232" s="179"/>
      <c r="N232" s="179"/>
      <c r="O232" s="179"/>
      <c r="P232" s="179"/>
      <c r="Q232" s="179"/>
      <c r="R232" s="188"/>
      <c r="S232" s="188"/>
      <c r="T232" s="188"/>
      <c r="U232" s="188"/>
    </row>
    <row r="233" ht="12.75" customHeight="1">
      <c r="A233" s="179"/>
      <c r="B233" s="179"/>
      <c r="C233" s="179"/>
      <c r="D233" s="179"/>
      <c r="E233" s="179"/>
      <c r="F233" s="179"/>
      <c r="G233" s="179"/>
      <c r="H233" s="179"/>
      <c r="I233" s="179"/>
      <c r="J233" s="179"/>
      <c r="K233" s="179"/>
      <c r="L233" s="179"/>
      <c r="M233" s="179"/>
      <c r="N233" s="179"/>
      <c r="O233" s="179"/>
      <c r="P233" s="179"/>
      <c r="Q233" s="179"/>
      <c r="R233" s="188"/>
      <c r="S233" s="188"/>
      <c r="T233" s="188"/>
      <c r="U233" s="188"/>
    </row>
    <row r="234" ht="12.75" customHeight="1">
      <c r="A234" s="179"/>
      <c r="B234" s="179"/>
      <c r="C234" s="179"/>
      <c r="D234" s="179"/>
      <c r="E234" s="179"/>
      <c r="F234" s="179"/>
      <c r="G234" s="179"/>
      <c r="H234" s="179"/>
      <c r="I234" s="179"/>
      <c r="J234" s="179"/>
      <c r="K234" s="179"/>
      <c r="L234" s="179"/>
      <c r="M234" s="179"/>
      <c r="N234" s="179"/>
      <c r="O234" s="179"/>
      <c r="P234" s="179"/>
      <c r="Q234" s="179"/>
      <c r="R234" s="188"/>
      <c r="S234" s="188"/>
      <c r="T234" s="188"/>
      <c r="U234" s="188"/>
    </row>
    <row r="235" ht="12.75" customHeight="1">
      <c r="A235" s="179"/>
      <c r="B235" s="179"/>
      <c r="C235" s="179"/>
      <c r="D235" s="179"/>
      <c r="E235" s="179"/>
      <c r="F235" s="179"/>
      <c r="G235" s="179"/>
      <c r="H235" s="179"/>
      <c r="I235" s="179"/>
      <c r="J235" s="179"/>
      <c r="K235" s="179"/>
      <c r="L235" s="179"/>
      <c r="M235" s="179"/>
      <c r="N235" s="179"/>
      <c r="O235" s="179"/>
      <c r="P235" s="179"/>
      <c r="Q235" s="179"/>
      <c r="R235" s="188"/>
      <c r="S235" s="188"/>
      <c r="T235" s="188"/>
      <c r="U235" s="188"/>
    </row>
    <row r="236" ht="12.75" customHeight="1">
      <c r="A236" s="179"/>
      <c r="B236" s="179"/>
      <c r="C236" s="179"/>
      <c r="D236" s="179"/>
      <c r="E236" s="179"/>
      <c r="F236" s="179"/>
      <c r="G236" s="179"/>
      <c r="H236" s="179"/>
      <c r="I236" s="179"/>
      <c r="J236" s="179"/>
      <c r="K236" s="179"/>
      <c r="L236" s="179"/>
      <c r="M236" s="179"/>
      <c r="N236" s="179"/>
      <c r="O236" s="179"/>
      <c r="P236" s="179"/>
      <c r="Q236" s="179"/>
      <c r="R236" s="188"/>
      <c r="S236" s="188"/>
      <c r="T236" s="188"/>
      <c r="U236" s="188"/>
    </row>
    <row r="237" ht="12.75" customHeight="1">
      <c r="A237" s="179"/>
      <c r="B237" s="179"/>
      <c r="C237" s="179"/>
      <c r="D237" s="179"/>
      <c r="E237" s="179"/>
      <c r="F237" s="179"/>
      <c r="G237" s="179"/>
      <c r="H237" s="179"/>
      <c r="I237" s="179"/>
      <c r="J237" s="179"/>
      <c r="K237" s="179"/>
      <c r="L237" s="179"/>
      <c r="M237" s="179"/>
      <c r="N237" s="179"/>
      <c r="O237" s="179"/>
      <c r="P237" s="179"/>
      <c r="Q237" s="179"/>
      <c r="R237" s="188"/>
      <c r="S237" s="188"/>
      <c r="T237" s="188"/>
      <c r="U237" s="188"/>
    </row>
    <row r="238" ht="12.75" customHeight="1">
      <c r="A238" s="179"/>
      <c r="B238" s="179"/>
      <c r="C238" s="179"/>
      <c r="D238" s="179"/>
      <c r="E238" s="179"/>
      <c r="F238" s="179"/>
      <c r="G238" s="179"/>
      <c r="H238" s="179"/>
      <c r="I238" s="179"/>
      <c r="J238" s="179"/>
      <c r="K238" s="179"/>
      <c r="L238" s="179"/>
      <c r="M238" s="179"/>
      <c r="N238" s="179"/>
      <c r="O238" s="179"/>
      <c r="P238" s="179"/>
      <c r="Q238" s="179"/>
      <c r="R238" s="188"/>
      <c r="S238" s="188"/>
      <c r="T238" s="188"/>
      <c r="U238" s="188"/>
    </row>
    <row r="239" ht="12.75" customHeight="1">
      <c r="A239" s="179"/>
      <c r="B239" s="179"/>
      <c r="C239" s="179"/>
      <c r="D239" s="179"/>
      <c r="E239" s="179"/>
      <c r="F239" s="179"/>
      <c r="G239" s="179"/>
      <c r="H239" s="179"/>
      <c r="I239" s="179"/>
      <c r="J239" s="179"/>
      <c r="K239" s="179"/>
      <c r="L239" s="179"/>
      <c r="M239" s="179"/>
      <c r="N239" s="179"/>
      <c r="O239" s="179"/>
      <c r="P239" s="179"/>
      <c r="Q239" s="179"/>
      <c r="R239" s="188"/>
      <c r="S239" s="188"/>
      <c r="T239" s="188"/>
      <c r="U239" s="188"/>
    </row>
    <row r="240" ht="12.75" customHeight="1">
      <c r="A240" s="179"/>
      <c r="B240" s="179"/>
      <c r="C240" s="179"/>
      <c r="D240" s="179"/>
      <c r="E240" s="179"/>
      <c r="F240" s="179"/>
      <c r="G240" s="179"/>
      <c r="H240" s="179"/>
      <c r="I240" s="179"/>
      <c r="J240" s="179"/>
      <c r="K240" s="179"/>
      <c r="L240" s="179"/>
      <c r="M240" s="179"/>
      <c r="N240" s="179"/>
      <c r="O240" s="179"/>
      <c r="P240" s="179"/>
      <c r="Q240" s="179"/>
      <c r="R240" s="188"/>
      <c r="S240" s="188"/>
      <c r="T240" s="188"/>
      <c r="U240" s="188"/>
    </row>
    <row r="241" ht="12.75" customHeight="1">
      <c r="A241" s="179"/>
      <c r="B241" s="179"/>
      <c r="C241" s="179"/>
      <c r="D241" s="179"/>
      <c r="E241" s="179"/>
      <c r="F241" s="179"/>
      <c r="G241" s="179"/>
      <c r="H241" s="179"/>
      <c r="I241" s="179"/>
      <c r="J241" s="179"/>
      <c r="K241" s="179"/>
      <c r="L241" s="179"/>
      <c r="M241" s="179"/>
      <c r="N241" s="179"/>
      <c r="O241" s="179"/>
      <c r="P241" s="179"/>
      <c r="Q241" s="179"/>
      <c r="R241" s="188"/>
      <c r="S241" s="188"/>
      <c r="T241" s="188"/>
      <c r="U241" s="188"/>
    </row>
    <row r="242" ht="12.75" customHeight="1">
      <c r="A242" s="179"/>
      <c r="B242" s="179"/>
      <c r="C242" s="179"/>
      <c r="D242" s="179"/>
      <c r="E242" s="179"/>
      <c r="F242" s="179"/>
      <c r="G242" s="179"/>
      <c r="H242" s="179"/>
      <c r="I242" s="179"/>
      <c r="J242" s="179"/>
      <c r="K242" s="179"/>
      <c r="L242" s="179"/>
      <c r="M242" s="179"/>
      <c r="N242" s="179"/>
      <c r="O242" s="179"/>
      <c r="P242" s="179"/>
      <c r="Q242" s="179"/>
      <c r="R242" s="188"/>
      <c r="S242" s="188"/>
      <c r="T242" s="188"/>
      <c r="U242" s="188"/>
    </row>
    <row r="243" ht="12.75" customHeight="1">
      <c r="A243" s="179"/>
      <c r="B243" s="179"/>
      <c r="C243" s="179"/>
      <c r="D243" s="179"/>
      <c r="E243" s="179"/>
      <c r="F243" s="179"/>
      <c r="G243" s="179"/>
      <c r="H243" s="179"/>
      <c r="I243" s="179"/>
      <c r="J243" s="179"/>
      <c r="K243" s="179"/>
      <c r="L243" s="179"/>
      <c r="M243" s="179"/>
      <c r="N243" s="179"/>
      <c r="O243" s="179"/>
      <c r="P243" s="179"/>
      <c r="Q243" s="179"/>
      <c r="R243" s="188"/>
      <c r="S243" s="188"/>
      <c r="T243" s="188"/>
      <c r="U243" s="188"/>
    </row>
    <row r="244" ht="12.75" customHeight="1">
      <c r="A244" s="179"/>
      <c r="B244" s="179"/>
      <c r="C244" s="179"/>
      <c r="D244" s="179"/>
      <c r="E244" s="179"/>
      <c r="F244" s="179"/>
      <c r="G244" s="179"/>
      <c r="H244" s="179"/>
      <c r="I244" s="179"/>
      <c r="J244" s="179"/>
      <c r="K244" s="179"/>
      <c r="L244" s="179"/>
      <c r="M244" s="179"/>
      <c r="N244" s="179"/>
      <c r="O244" s="179"/>
      <c r="P244" s="179"/>
      <c r="Q244" s="179"/>
      <c r="R244" s="188"/>
      <c r="S244" s="188"/>
      <c r="T244" s="188"/>
      <c r="U244" s="188"/>
    </row>
    <row r="245" ht="12.75" customHeight="1">
      <c r="A245" s="179"/>
      <c r="B245" s="179"/>
      <c r="C245" s="179"/>
      <c r="D245" s="179"/>
      <c r="E245" s="179"/>
      <c r="F245" s="179"/>
      <c r="G245" s="179"/>
      <c r="H245" s="179"/>
      <c r="I245" s="179"/>
      <c r="J245" s="179"/>
      <c r="K245" s="179"/>
      <c r="L245" s="179"/>
      <c r="M245" s="179"/>
      <c r="N245" s="179"/>
      <c r="O245" s="179"/>
      <c r="P245" s="179"/>
      <c r="Q245" s="179"/>
      <c r="R245" s="188"/>
      <c r="S245" s="188"/>
      <c r="T245" s="188"/>
      <c r="U245" s="188"/>
    </row>
    <row r="246" ht="12.75" customHeight="1">
      <c r="A246" s="179"/>
      <c r="B246" s="179"/>
      <c r="C246" s="179"/>
      <c r="D246" s="179"/>
      <c r="E246" s="179"/>
      <c r="F246" s="179"/>
      <c r="G246" s="179"/>
      <c r="H246" s="179"/>
      <c r="I246" s="179"/>
      <c r="J246" s="179"/>
      <c r="K246" s="179"/>
      <c r="L246" s="179"/>
      <c r="M246" s="179"/>
      <c r="N246" s="179"/>
      <c r="O246" s="179"/>
      <c r="P246" s="179"/>
      <c r="Q246" s="179"/>
      <c r="R246" s="188"/>
      <c r="S246" s="188"/>
      <c r="T246" s="188"/>
      <c r="U246" s="188"/>
    </row>
    <row r="247" ht="12.75" customHeight="1">
      <c r="A247" s="179"/>
      <c r="B247" s="179"/>
      <c r="C247" s="179"/>
      <c r="D247" s="179"/>
      <c r="E247" s="179"/>
      <c r="F247" s="179"/>
      <c r="G247" s="179"/>
      <c r="H247" s="179"/>
      <c r="I247" s="179"/>
      <c r="J247" s="179"/>
      <c r="K247" s="179"/>
      <c r="L247" s="179"/>
      <c r="M247" s="179"/>
      <c r="N247" s="179"/>
      <c r="O247" s="179"/>
      <c r="P247" s="179"/>
      <c r="Q247" s="179"/>
      <c r="R247" s="188"/>
      <c r="S247" s="188"/>
      <c r="T247" s="188"/>
      <c r="U247" s="188"/>
    </row>
    <row r="248" ht="12.75" customHeight="1">
      <c r="A248" s="179"/>
      <c r="B248" s="179"/>
      <c r="C248" s="179"/>
      <c r="D248" s="179"/>
      <c r="E248" s="179"/>
      <c r="F248" s="179"/>
      <c r="G248" s="179"/>
      <c r="H248" s="179"/>
      <c r="I248" s="179"/>
      <c r="J248" s="179"/>
      <c r="K248" s="179"/>
      <c r="L248" s="179"/>
      <c r="M248" s="179"/>
      <c r="N248" s="179"/>
      <c r="O248" s="179"/>
      <c r="P248" s="179"/>
      <c r="Q248" s="179"/>
      <c r="R248" s="188"/>
      <c r="S248" s="188"/>
      <c r="T248" s="188"/>
      <c r="U248" s="188"/>
    </row>
    <row r="249" ht="12.75" customHeight="1">
      <c r="A249" s="179"/>
      <c r="B249" s="179"/>
      <c r="C249" s="179"/>
      <c r="D249" s="179"/>
      <c r="E249" s="179"/>
      <c r="F249" s="179"/>
      <c r="G249" s="179"/>
      <c r="H249" s="179"/>
      <c r="I249" s="179"/>
      <c r="J249" s="179"/>
      <c r="K249" s="179"/>
      <c r="L249" s="179"/>
      <c r="M249" s="179"/>
      <c r="N249" s="179"/>
      <c r="O249" s="179"/>
      <c r="P249" s="179"/>
      <c r="Q249" s="179"/>
      <c r="R249" s="188"/>
      <c r="S249" s="188"/>
      <c r="T249" s="188"/>
      <c r="U249" s="188"/>
    </row>
    <row r="250" ht="12.75" customHeight="1">
      <c r="A250" s="179"/>
      <c r="B250" s="179"/>
      <c r="C250" s="179"/>
      <c r="D250" s="179"/>
      <c r="E250" s="179"/>
      <c r="F250" s="179"/>
      <c r="G250" s="179"/>
      <c r="H250" s="179"/>
      <c r="I250" s="179"/>
      <c r="J250" s="179"/>
      <c r="K250" s="179"/>
      <c r="L250" s="179"/>
      <c r="M250" s="179"/>
      <c r="N250" s="179"/>
      <c r="O250" s="179"/>
      <c r="P250" s="179"/>
      <c r="Q250" s="179"/>
      <c r="R250" s="188"/>
      <c r="S250" s="188"/>
      <c r="T250" s="188"/>
      <c r="U250" s="188"/>
    </row>
    <row r="251" ht="12.75" customHeight="1">
      <c r="A251" s="179"/>
      <c r="B251" s="179"/>
      <c r="C251" s="179"/>
      <c r="D251" s="179"/>
      <c r="E251" s="179"/>
      <c r="F251" s="179"/>
      <c r="G251" s="179"/>
      <c r="H251" s="179"/>
      <c r="I251" s="179"/>
      <c r="J251" s="179"/>
      <c r="K251" s="179"/>
      <c r="L251" s="179"/>
      <c r="M251" s="179"/>
      <c r="N251" s="179"/>
      <c r="O251" s="179"/>
      <c r="P251" s="179"/>
      <c r="Q251" s="179"/>
      <c r="R251" s="188"/>
      <c r="S251" s="188"/>
      <c r="T251" s="188"/>
      <c r="U251" s="188"/>
    </row>
    <row r="252" ht="12.75" customHeight="1">
      <c r="A252" s="179"/>
      <c r="B252" s="179"/>
      <c r="C252" s="179"/>
      <c r="D252" s="179"/>
      <c r="E252" s="179"/>
      <c r="F252" s="179"/>
      <c r="G252" s="179"/>
      <c r="H252" s="179"/>
      <c r="I252" s="179"/>
      <c r="J252" s="179"/>
      <c r="K252" s="179"/>
      <c r="L252" s="179"/>
      <c r="M252" s="179"/>
      <c r="N252" s="179"/>
      <c r="O252" s="179"/>
      <c r="P252" s="179"/>
      <c r="Q252" s="179"/>
      <c r="R252" s="188"/>
      <c r="S252" s="188"/>
      <c r="T252" s="188"/>
      <c r="U252" s="188"/>
    </row>
    <row r="253" ht="12.75" customHeight="1">
      <c r="A253" s="179"/>
      <c r="B253" s="179"/>
      <c r="C253" s="179"/>
      <c r="D253" s="179"/>
      <c r="E253" s="179"/>
      <c r="F253" s="179"/>
      <c r="G253" s="179"/>
      <c r="H253" s="179"/>
      <c r="I253" s="179"/>
      <c r="J253" s="179"/>
      <c r="K253" s="179"/>
      <c r="L253" s="179"/>
      <c r="M253" s="179"/>
      <c r="N253" s="179"/>
      <c r="O253" s="179"/>
      <c r="P253" s="179"/>
      <c r="Q253" s="179"/>
      <c r="R253" s="188"/>
      <c r="S253" s="188"/>
      <c r="T253" s="188"/>
      <c r="U253" s="188"/>
    </row>
    <row r="254" ht="12.75" customHeight="1">
      <c r="A254" s="179"/>
      <c r="B254" s="179"/>
      <c r="C254" s="179"/>
      <c r="D254" s="179"/>
      <c r="E254" s="179"/>
      <c r="F254" s="179"/>
      <c r="G254" s="179"/>
      <c r="H254" s="179"/>
      <c r="I254" s="179"/>
      <c r="J254" s="179"/>
      <c r="K254" s="179"/>
      <c r="L254" s="179"/>
      <c r="M254" s="179"/>
      <c r="N254" s="179"/>
      <c r="O254" s="179"/>
      <c r="P254" s="179"/>
      <c r="Q254" s="179"/>
      <c r="R254" s="188"/>
      <c r="S254" s="188"/>
      <c r="T254" s="188"/>
      <c r="U254" s="188"/>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
    <mergeCell ref="B40:C40"/>
    <mergeCell ref="B45:C45"/>
    <mergeCell ref="B51:C51"/>
    <mergeCell ref="B2:C2"/>
    <mergeCell ref="B4:D4"/>
    <mergeCell ref="B10:D10"/>
    <mergeCell ref="B16:D16"/>
    <mergeCell ref="B22:D22"/>
    <mergeCell ref="B28:D28"/>
    <mergeCell ref="B37:D3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2024-06-07T18:32:14Z</dcterms:created>
  <dc:creator>Felipe Andres Moreno Medina</dc:creator>
</cp:coreProperties>
</file>